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健康増進課\一般職用\国民健康保険係\★ホームページ\税\"/>
    </mc:Choice>
  </mc:AlternateContent>
  <bookViews>
    <workbookView xWindow="0" yWindow="0" windowWidth="20490" windowHeight="7770" tabRatio="719"/>
  </bookViews>
  <sheets>
    <sheet name="生活減免要否判定シート(HP掲載版) " sheetId="9" r:id="rId1"/>
  </sheets>
  <definedNames>
    <definedName name="_xlnm.Print_Area" localSheetId="0">'生活減免要否判定シート(HP掲載版) '!$A$1:$BH$81</definedName>
    <definedName name="医療費の月額" localSheetId="0">'生活減免要否判定シート(HP掲載版) '!$I$49</definedName>
    <definedName name="家賃・地代の月額" localSheetId="0">'生活減免要否判定シート(HP掲載版) '!$I$31</definedName>
    <definedName name="介護の有無" localSheetId="0">'生活減免要否判定シート(HP掲載版) '!$N$46</definedName>
    <definedName name="介護費用" localSheetId="0">'生活減免要否判定シート(HP掲載版) '!$AI$46</definedName>
    <definedName name="基準額合計" localSheetId="0">'生活減免要否判定シート(HP掲載版) '!$U$25</definedName>
    <definedName name="基準生活費" localSheetId="0">'生活減免要否判定シート(HP掲載版) '!$AV$52</definedName>
    <definedName name="基準生活費の額" localSheetId="0">'生活減免要否判定シート(HP掲載版) '!$AV$25</definedName>
    <definedName name="基礎控除額1" localSheetId="0">'生活減免要否判定シート(HP掲載版) '!$AT$60</definedName>
    <definedName name="基礎控除額2" localSheetId="0">'生活減免要否判定シート(HP掲載版) '!$AT$62</definedName>
    <definedName name="基礎控除額3" localSheetId="0">'生活減免要否判定シート(HP掲載版) '!$AT$64</definedName>
    <definedName name="義務教育就学児" localSheetId="0">'生活減免要否判定シート(HP掲載版) '!$N$34:$R$35</definedName>
    <definedName name="教育費その他" localSheetId="0">'生活減免要否判定シート(HP掲載版) '!$AM$34</definedName>
    <definedName name="教育費加算額" localSheetId="0">'生活減免要否判定シート(HP掲載版) '!$AW$34</definedName>
    <definedName name="教育費基準額" localSheetId="0">'生活減免要否判定シート(HP掲載版) '!$U$34</definedName>
    <definedName name="金額1月前1" localSheetId="0">'生活減免要否判定シート(HP掲載版) '!$AE$60</definedName>
    <definedName name="金額1月前2" localSheetId="0">'生活減免要否判定シート(HP掲載版) '!$AE$62</definedName>
    <definedName name="金額1月前3" localSheetId="0">'生活減免要否判定シート(HP掲載版) '!$AE$64</definedName>
    <definedName name="金額2月前1" localSheetId="0">'生活減免要否判定シート(HP掲載版) '!$W$60</definedName>
    <definedName name="金額2月前2" localSheetId="0">'生活減免要否判定シート(HP掲載版) '!$W$62</definedName>
    <definedName name="金額2月前3" localSheetId="0">'生活減免要否判定シート(HP掲載版) '!$W$64</definedName>
    <definedName name="金額3月前1" localSheetId="0">'生活減免要否判定シート(HP掲載版) '!$O$60</definedName>
    <definedName name="金額3月前2" localSheetId="0">'生活減免要否判定シート(HP掲載版) '!$O$62</definedName>
    <definedName name="金額3月前3" localSheetId="0">'生活減免要否判定シート(HP掲載版) '!$O$64</definedName>
    <definedName name="在宅患者加算額" localSheetId="0">'生活減免要否判定シート(HP掲載版) '!$AW$40</definedName>
    <definedName name="在宅患者数" localSheetId="0">'生活減免要否判定シート(HP掲載版) '!$AO$40</definedName>
    <definedName name="子どもの数" localSheetId="0">'生活減免要否判定シート(HP掲載版) '!$K$37</definedName>
    <definedName name="子どもの数18未満" localSheetId="0">'生活減免要否判定シート(HP掲載版) '!$AO$37</definedName>
    <definedName name="児童養育加算額" localSheetId="0">'生活減免要否判定シート(HP掲載版) '!$S$37</definedName>
    <definedName name="実費1" localSheetId="0">'生活減免要否判定シート(HP掲載版) '!$BA$60</definedName>
    <definedName name="実費2" localSheetId="0">'生活減免要否判定シート(HP掲載版) '!$BA$62</definedName>
    <definedName name="実費3" localSheetId="0">'生活減免要否判定シート(HP掲載版) '!$BA$64</definedName>
    <definedName name="収入の種類1" localSheetId="0">'生活減免要否判定シート(HP掲載版) '!$B$60</definedName>
    <definedName name="収入の種類2" localSheetId="0">'生活減免要否判定シート(HP掲載版) '!$B$62</definedName>
    <definedName name="収入の種類3" localSheetId="0">'生活減免要否判定シート(HP掲載版) '!$B$64</definedName>
    <definedName name="収入額" localSheetId="0">'生活減免要否判定シート(HP掲載版) '!$AV$73</definedName>
    <definedName name="収入率" localSheetId="0">'生活減免要否判定シート(HP掲載版) '!$N$78</definedName>
    <definedName name="就労収入金額群" localSheetId="0">'生活減免要否判定シート(HP掲載版) '!$BL$58:$BL$118</definedName>
    <definedName name="住宅費加算額" localSheetId="0">'生活減免要否判定シート(HP掲載版) '!$S$31</definedName>
    <definedName name="所持金合計額" localSheetId="0">'生活減免要否判定シート(HP掲載版) '!$AY$70</definedName>
    <definedName name="所持現金" localSheetId="0">'生活減免要否判定シート(HP掲載版) '!$K$70</definedName>
    <definedName name="小学校就学児数" localSheetId="0">'生活減免要否判定シート(HP掲載版) '!$N$34</definedName>
    <definedName name="障害者加算額" localSheetId="0">'生活減免要否判定シート(HP掲載版) '!$AW$43</definedName>
    <definedName name="障害者加算額2" localSheetId="0">'生活減免要否判定シート(HP掲載版) '!$AW$46</definedName>
    <definedName name="障害者加算額A" localSheetId="0">'生活減免要否判定シート(HP掲載版) '!$BP$42</definedName>
    <definedName name="障害者加算額D" localSheetId="0">'生活減免要否判定シート(HP掲載版) '!$BP$45</definedName>
    <definedName name="障害者加算額E" localSheetId="0">'生活減免要否判定シート(HP掲載版) '!$BP$46</definedName>
    <definedName name="障害者加算区分B" localSheetId="0">'生活減免要否判定シート(HP掲載版) '!$BP$43</definedName>
    <definedName name="障害者加算区分C" localSheetId="0">'生活減免要否判定シート(HP掲載版) '!$BP$44</definedName>
    <definedName name="障害者加算区分D" localSheetId="0">'生活減免要否判定シート(HP掲載版) '!$BM$45</definedName>
    <definedName name="障害者加算区分E" localSheetId="0">'生活減免要否判定シート(HP掲載版) '!$BM$46</definedName>
    <definedName name="障害者人数A" localSheetId="0">'生活減免要否判定シート(HP掲載版) '!$AO$43</definedName>
    <definedName name="障害者人数B" localSheetId="0">'生活減免要否判定シート(HP掲載版) '!$AO$44</definedName>
    <definedName name="障害者人数C" localSheetId="0">'生活減免要否判定シート(HP掲載版) '!$AO$45</definedName>
    <definedName name="人数0から2歳" localSheetId="0">'生活減免要否判定シート(HP掲載版) '!$H$9</definedName>
    <definedName name="人数0から5歳" localSheetId="0">'生活減免要否判定シート(HP掲載版) '!$H$9:$K$12</definedName>
    <definedName name="人数6から11歳" localSheetId="0">'生活減免要否判定シート(HP掲載版) '!$H$13</definedName>
    <definedName name="人数合計" localSheetId="0">'生活減免要否判定シート(HP掲載版) '!$H$25</definedName>
    <definedName name="世帯の人数" localSheetId="0">'生活減免要否判定シート(HP掲載版) '!$AO$15</definedName>
    <definedName name="生活基準額①" localSheetId="0">'生活減免要否判定シート(HP掲載版) '!$AV$11</definedName>
    <definedName name="生活基準額②" localSheetId="0">'生活減免要否判定シート(HP掲載版) '!$AV$18</definedName>
    <definedName name="生活基準表の合計額" localSheetId="0">'生活減免要否判定シート(HP掲載版) '!$AO$8</definedName>
    <definedName name="第1基準表" localSheetId="0">'生活減免要否判定シート(HP掲載版) '!$BL$3:$BM$10</definedName>
    <definedName name="第1世帯構成人数" localSheetId="0">'生活減免要否判定シート(HP掲載版) '!$BN$3:$BN$7</definedName>
    <definedName name="第1生活基準表逓減率" localSheetId="0">'生活減免要否判定シート(HP掲載版) '!$BN$3:$BO$7</definedName>
    <definedName name="第1年齢区分群" localSheetId="0">'生活減免要否判定シート(HP掲載版) '!$BL$3:$BL$10</definedName>
    <definedName name="第2基準表" localSheetId="0">'生活減免要否判定シート(HP掲載版) '!$BL$13:$BN$16</definedName>
    <definedName name="第2五人以降加算額" localSheetId="0">'生活減免要否判定シート(HP掲載版) '!$BM$17</definedName>
    <definedName name="第2五人以降冬季加算額" localSheetId="0">'生活減免要否判定シート(HP掲載版) '!$BN$17:$BN$17</definedName>
    <definedName name="第2世帯構成人数" localSheetId="0">'生活減免要否判定シート(HP掲載版) '!$BL$13:$BL$16</definedName>
    <definedName name="第3基準額1" localSheetId="0">'生活減免要否判定シート(HP掲載版) '!$BN$19</definedName>
    <definedName name="第3基準額2" localSheetId="0">'生活減免要否判定シート(HP掲載版) '!$BN$20</definedName>
    <definedName name="第4基準表" localSheetId="0">'生活減免要否判定シート(HP掲載版) '!$BL$28:$BM$29</definedName>
    <definedName name="第4限度額1" localSheetId="0">'生活減免要否判定シート(HP掲載版) '!$BM$28</definedName>
    <definedName name="第4限度額2" localSheetId="0">'生活減免要否判定シート(HP掲載版) '!$BM$29</definedName>
    <definedName name="第4世帯人数" localSheetId="0">'生活減免要否判定シート(HP掲載版) '!$BL$28:$BL$29</definedName>
    <definedName name="第4世帯人数2" localSheetId="0">'生活減免要否判定シート(HP掲載版) '!$BL$29</definedName>
    <definedName name="第5日用品費" localSheetId="0">'生活減免要否判定シート(HP掲載版) '!$BM$32</definedName>
    <definedName name="第5日用品費冬季加算" localSheetId="0">'生活減免要否判定シート(HP掲載版) '!$BN$32</definedName>
    <definedName name="第6の1在宅患者加算額" localSheetId="0">'生活減免要否判定シート(HP掲載版) '!$BP$47</definedName>
    <definedName name="第6の2_3歳未満養育加算" localSheetId="0">'生活減免要否判定シート(HP掲載版) '!$BM$54</definedName>
    <definedName name="第6の2第3子以降小学校修了前養育加算" localSheetId="0">'生活減免要否判定シート(HP掲載版) '!$BO$54</definedName>
    <definedName name="第6の2第3子以降中学校修了前養育加算" localSheetId="0">'生活減免要否判定シート(HP掲載版) '!$BO$55</definedName>
    <definedName name="第6の2中学校修了前養育加算" localSheetId="0">'生活減免要否判定シート(HP掲載版) '!$BM$55</definedName>
    <definedName name="第7の2基礎控除額表" localSheetId="0">'生活減免要否判定シート(HP掲載版) '!$BL$58:$BN$118</definedName>
    <definedName name="中学校就学児数" localSheetId="0">'生活減免要否判定シート(HP掲載版) '!$N$35</definedName>
    <definedName name="直近3カ月の収入1" localSheetId="0">'生活減免要否判定シート(HP掲載版) '!$O$60:$AL$61</definedName>
    <definedName name="直近3カ月の収入2" localSheetId="0">'生活減免要否判定シート(HP掲載版) '!$O$62:$AL$63</definedName>
    <definedName name="直近3カ月の収入3" localSheetId="0">'生活減免要否判定シート(HP掲載版) '!$O$64:$AL$65</definedName>
    <definedName name="直近の受給日" localSheetId="0">'生活減免要否判定シート(HP掲載版) '!$AE$67</definedName>
    <definedName name="直近の収入日1" localSheetId="0">'生活減免要否判定シート(HP掲載版) '!$H$60</definedName>
    <definedName name="直近の収入日2" localSheetId="0">'生活減免要否判定シート(HP掲載版) '!$H$62</definedName>
    <definedName name="直近の収入日3" localSheetId="0">'生活減免要否判定シート(HP掲載版) '!$H$64</definedName>
    <definedName name="直近の年金受給額" localSheetId="0">'生活減免要否判定シート(HP掲載版) '!$K$67</definedName>
    <definedName name="定期収入合計額" localSheetId="0">'生活減免要否判定シート(HP掲載版) '!$AY$67</definedName>
    <definedName name="定期収入残額" localSheetId="0">'生活減免要否判定シート(HP掲載版) '!$X$74</definedName>
    <definedName name="逓減率" localSheetId="0">'生活減免要否判定シート(HP掲載版) '!$BD$8</definedName>
    <definedName name="入院加算額" localSheetId="0">'生活減免要否判定シート(HP掲載版) '!$AW$49</definedName>
    <definedName name="入院日数" localSheetId="0">'生活減免要否判定シート(HP掲載版) '!$AO$49</definedName>
    <definedName name="妊産婦加算額" localSheetId="0">'生活減免要否判定シート(HP掲載版) '!$S$40</definedName>
    <definedName name="妊産婦加算区分" localSheetId="0">'生活減免要否判定シート(HP掲載版) '!$BM$35:$BO$38</definedName>
    <definedName name="妊産婦加算表" localSheetId="0">'生活減免要否判定シート(HP掲載版) '!$BM$35:$BP$38</definedName>
    <definedName name="妊娠・産後の期間" localSheetId="0">'生活減免要否判定シート(HP掲載版) '!$I$40</definedName>
    <definedName name="平均額1" localSheetId="0">'生活減免要否判定シート(HP掲載版) '!$AM$60</definedName>
    <definedName name="平均額2" localSheetId="0">'生活減免要否判定シート(HP掲載版) '!$AM$62</definedName>
    <definedName name="平均額3" localSheetId="0">'生活減免要否判定シート(HP掲載版) '!$AM$64</definedName>
    <definedName name="保険税の月額" localSheetId="0">'生活減免要否判定シート(HP掲載版) '!$I$52</definedName>
    <definedName name="母子加算1" localSheetId="0">'生活減免要否判定シート(HP掲載版) '!$BP$39</definedName>
    <definedName name="母子加算2" localSheetId="0">'生活減免要否判定シート(HP掲載版) '!$BP$40</definedName>
    <definedName name="母子加算3" localSheetId="0">'生活減免要否判定シート(HP掲載版) '!$BP$41</definedName>
    <definedName name="母子加算額" localSheetId="0">'生活減免要否判定シート(HP掲載版) '!$AW$37</definedName>
    <definedName name="預貯金等の額" localSheetId="0">'生活減免要否判定シート(HP掲載版) '!$AE$70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4" i="9" l="1"/>
  <c r="AW46" i="9" l="1"/>
  <c r="AW40" i="9"/>
  <c r="S52" i="9"/>
  <c r="S49" i="9"/>
  <c r="AY70" i="9"/>
  <c r="M74" i="9" s="1"/>
  <c r="AT64" i="9"/>
  <c r="AM64" i="9"/>
  <c r="AM62" i="9"/>
  <c r="AM60" i="9"/>
  <c r="AW49" i="9"/>
  <c r="AW43" i="9"/>
  <c r="S40" i="9"/>
  <c r="AW37" i="9"/>
  <c r="K37" i="9"/>
  <c r="S37" i="9" s="1"/>
  <c r="U34" i="9"/>
  <c r="AW34" i="9" s="1"/>
  <c r="H25" i="9"/>
  <c r="AO15" i="9" s="1"/>
  <c r="AV18" i="9" s="1"/>
  <c r="L23" i="9"/>
  <c r="U23" i="9" s="1"/>
  <c r="L21" i="9"/>
  <c r="U21" i="9" s="1"/>
  <c r="L19" i="9"/>
  <c r="U19" i="9" s="1"/>
  <c r="L17" i="9"/>
  <c r="U17" i="9" s="1"/>
  <c r="L15" i="9"/>
  <c r="U15" i="9" s="1"/>
  <c r="L13" i="9"/>
  <c r="U13" i="9" s="1"/>
  <c r="L11" i="9"/>
  <c r="U11" i="9" s="1"/>
  <c r="L9" i="9"/>
  <c r="U9" i="9" s="1"/>
  <c r="AT60" i="9" l="1"/>
  <c r="S31" i="9"/>
  <c r="U25" i="9"/>
  <c r="AO8" i="9" s="1"/>
  <c r="BD8" i="9"/>
  <c r="AT62" i="9"/>
  <c r="AY67" i="9" l="1"/>
  <c r="AV73" i="9" s="1"/>
  <c r="AV11" i="9"/>
  <c r="AV25" i="9" s="1"/>
  <c r="AV52" i="9" s="1"/>
  <c r="AT23" i="9"/>
  <c r="AV20" i="9"/>
  <c r="B74" i="9" l="1"/>
  <c r="N78" i="9"/>
  <c r="AE78" i="9" s="1"/>
  <c r="AF23" i="9"/>
</calcChain>
</file>

<file path=xl/sharedStrings.xml><?xml version="1.0" encoding="utf-8"?>
<sst xmlns="http://schemas.openxmlformats.org/spreadsheetml/2006/main" count="205" uniqueCount="155">
  <si>
    <t>70歳～</t>
    <rPh sb="2" eb="3">
      <t>サイ</t>
    </rPh>
    <phoneticPr fontId="1"/>
  </si>
  <si>
    <t>60～69歳</t>
    <rPh sb="5" eb="6">
      <t>サイ</t>
    </rPh>
    <phoneticPr fontId="1"/>
  </si>
  <si>
    <t>41～59歳</t>
    <rPh sb="5" eb="6">
      <t>サイ</t>
    </rPh>
    <phoneticPr fontId="1"/>
  </si>
  <si>
    <t>20～40歳</t>
    <rPh sb="5" eb="6">
      <t>サイ</t>
    </rPh>
    <phoneticPr fontId="1"/>
  </si>
  <si>
    <t>基準額</t>
    <rPh sb="0" eb="2">
      <t>キジュン</t>
    </rPh>
    <rPh sb="2" eb="3">
      <t>ガク</t>
    </rPh>
    <phoneticPr fontId="1"/>
  </si>
  <si>
    <t>12～19歳</t>
    <rPh sb="5" eb="6">
      <t>サイ</t>
    </rPh>
    <phoneticPr fontId="1"/>
  </si>
  <si>
    <t>6～11歳</t>
    <rPh sb="4" eb="5">
      <t>サイ</t>
    </rPh>
    <phoneticPr fontId="1"/>
  </si>
  <si>
    <t>3～5歳</t>
    <rPh sb="3" eb="4">
      <t>サイ</t>
    </rPh>
    <phoneticPr fontId="1"/>
  </si>
  <si>
    <t>0～2歳</t>
    <rPh sb="3" eb="4">
      <t>サイ</t>
    </rPh>
    <phoneticPr fontId="1"/>
  </si>
  <si>
    <t>冬季加算</t>
    <rPh sb="0" eb="2">
      <t>トウキ</t>
    </rPh>
    <rPh sb="2" eb="4">
      <t>カサン</t>
    </rPh>
    <phoneticPr fontId="1"/>
  </si>
  <si>
    <t>人数</t>
    <rPh sb="0" eb="2">
      <t>ニンズウ</t>
    </rPh>
    <phoneticPr fontId="1"/>
  </si>
  <si>
    <t>年齢区分</t>
    <rPh sb="0" eb="2">
      <t>ネンレイ</t>
    </rPh>
    <rPh sb="2" eb="4">
      <t>クブン</t>
    </rPh>
    <phoneticPr fontId="1"/>
  </si>
  <si>
    <t>日用品費</t>
    <rPh sb="0" eb="3">
      <t>ニチヨウヒン</t>
    </rPh>
    <rPh sb="3" eb="4">
      <t>ヒ</t>
    </rPh>
    <phoneticPr fontId="1"/>
  </si>
  <si>
    <t>種目</t>
    <rPh sb="0" eb="2">
      <t>シュモク</t>
    </rPh>
    <phoneticPr fontId="1"/>
  </si>
  <si>
    <t>妊産婦加算</t>
    <rPh sb="0" eb="3">
      <t>ニンサンプ</t>
    </rPh>
    <rPh sb="3" eb="5">
      <t>カサン</t>
    </rPh>
    <phoneticPr fontId="1"/>
  </si>
  <si>
    <t>母子加算</t>
    <rPh sb="0" eb="2">
      <t>ボシ</t>
    </rPh>
    <rPh sb="2" eb="4">
      <t>カサン</t>
    </rPh>
    <phoneticPr fontId="1"/>
  </si>
  <si>
    <t>障害者加算</t>
    <rPh sb="0" eb="3">
      <t>ショウガイシャ</t>
    </rPh>
    <rPh sb="3" eb="5">
      <t>カサン</t>
    </rPh>
    <phoneticPr fontId="1"/>
  </si>
  <si>
    <t>在宅患者加算</t>
    <rPh sb="0" eb="2">
      <t>ザイタク</t>
    </rPh>
    <rPh sb="2" eb="4">
      <t>カンジャ</t>
    </rPh>
    <rPh sb="4" eb="6">
      <t>カサン</t>
    </rPh>
    <phoneticPr fontId="1"/>
  </si>
  <si>
    <t>区分</t>
    <rPh sb="0" eb="2">
      <t>クブン</t>
    </rPh>
    <phoneticPr fontId="1"/>
  </si>
  <si>
    <t>C</t>
    <phoneticPr fontId="1"/>
  </si>
  <si>
    <t>D</t>
    <phoneticPr fontId="1"/>
  </si>
  <si>
    <t>第1子・第2子</t>
    <rPh sb="0" eb="1">
      <t>ダイ</t>
    </rPh>
    <rPh sb="2" eb="3">
      <t>シ</t>
    </rPh>
    <rPh sb="4" eb="5">
      <t>ダイ</t>
    </rPh>
    <rPh sb="6" eb="7">
      <t>シ</t>
    </rPh>
    <phoneticPr fontId="1"/>
  </si>
  <si>
    <t>3歳未満</t>
    <rPh sb="1" eb="4">
      <t>サイミマン</t>
    </rPh>
    <phoneticPr fontId="1"/>
  </si>
  <si>
    <t>第3子以降</t>
    <rPh sb="0" eb="1">
      <t>ダイ</t>
    </rPh>
    <rPh sb="2" eb="3">
      <t>シ</t>
    </rPh>
    <rPh sb="3" eb="5">
      <t>イコウ</t>
    </rPh>
    <phoneticPr fontId="1"/>
  </si>
  <si>
    <t>小学校修了前</t>
    <rPh sb="0" eb="3">
      <t>ショウガッコウ</t>
    </rPh>
    <rPh sb="3" eb="5">
      <t>シュウリョウ</t>
    </rPh>
    <rPh sb="5" eb="6">
      <t>マエ</t>
    </rPh>
    <phoneticPr fontId="1"/>
  </si>
  <si>
    <t>1人目</t>
    <rPh sb="1" eb="2">
      <t>ニン</t>
    </rPh>
    <rPh sb="2" eb="3">
      <t>メ</t>
    </rPh>
    <phoneticPr fontId="1"/>
  </si>
  <si>
    <t>2人目以降</t>
    <rPh sb="1" eb="2">
      <t>ニン</t>
    </rPh>
    <rPh sb="2" eb="3">
      <t>メ</t>
    </rPh>
    <rPh sb="3" eb="5">
      <t>イコウ</t>
    </rPh>
    <phoneticPr fontId="1"/>
  </si>
  <si>
    <t>平均額</t>
    <rPh sb="0" eb="2">
      <t>ヘイキン</t>
    </rPh>
    <rPh sb="2" eb="3">
      <t>ガク</t>
    </rPh>
    <phoneticPr fontId="1"/>
  </si>
  <si>
    <t>所持現金</t>
    <rPh sb="0" eb="2">
      <t>ショジ</t>
    </rPh>
    <rPh sb="2" eb="4">
      <t>ゲンキン</t>
    </rPh>
    <phoneticPr fontId="1"/>
  </si>
  <si>
    <t>+</t>
    <phoneticPr fontId="1"/>
  </si>
  <si>
    <t>-</t>
    <phoneticPr fontId="1"/>
  </si>
  <si>
    <t>判定結果</t>
    <rPh sb="0" eb="2">
      <t>ハンテイ</t>
    </rPh>
    <rPh sb="2" eb="4">
      <t>ケッカ</t>
    </rPh>
    <phoneticPr fontId="1"/>
  </si>
  <si>
    <t>B</t>
    <phoneticPr fontId="1"/>
  </si>
  <si>
    <t>C</t>
    <phoneticPr fontId="1"/>
  </si>
  <si>
    <t>B</t>
    <phoneticPr fontId="1"/>
  </si>
  <si>
    <t>A</t>
    <phoneticPr fontId="1"/>
  </si>
  <si>
    <t>B</t>
    <phoneticPr fontId="1"/>
  </si>
  <si>
    <t>A</t>
    <phoneticPr fontId="1"/>
  </si>
  <si>
    <t>E</t>
    <phoneticPr fontId="1"/>
  </si>
  <si>
    <t>＝</t>
    <phoneticPr fontId="1"/>
  </si>
  <si>
    <t>⇒</t>
    <phoneticPr fontId="1"/>
  </si>
  <si>
    <t>基準額(ひとりあたり)</t>
    <rPh sb="0" eb="2">
      <t>キジュン</t>
    </rPh>
    <rPh sb="2" eb="3">
      <t>ガク</t>
    </rPh>
    <phoneticPr fontId="1"/>
  </si>
  <si>
    <t>逓減率</t>
    <rPh sb="0" eb="2">
      <t>テイゲン</t>
    </rPh>
    <rPh sb="2" eb="3">
      <t>リツ</t>
    </rPh>
    <phoneticPr fontId="1"/>
  </si>
  <si>
    <t>介護の有無</t>
    <rPh sb="0" eb="2">
      <t>カイゴ</t>
    </rPh>
    <rPh sb="3" eb="5">
      <t>ウム</t>
    </rPh>
    <phoneticPr fontId="1"/>
  </si>
  <si>
    <t>収入の種類</t>
    <rPh sb="0" eb="2">
      <t>シュウニュウ</t>
    </rPh>
    <rPh sb="3" eb="5">
      <t>シュルイ</t>
    </rPh>
    <phoneticPr fontId="1"/>
  </si>
  <si>
    <t>直近の年金受給額</t>
    <rPh sb="0" eb="2">
      <t>チョッキン</t>
    </rPh>
    <rPh sb="3" eb="5">
      <t>ネンキン</t>
    </rPh>
    <rPh sb="5" eb="7">
      <t>ジュキュウ</t>
    </rPh>
    <rPh sb="7" eb="8">
      <t>ガク</t>
    </rPh>
    <phoneticPr fontId="1"/>
  </si>
  <si>
    <t>預貯金等の額</t>
    <rPh sb="0" eb="3">
      <t>ヨチョキン</t>
    </rPh>
    <rPh sb="3" eb="4">
      <t>トウ</t>
    </rPh>
    <rPh sb="5" eb="6">
      <t>ガク</t>
    </rPh>
    <phoneticPr fontId="1"/>
  </si>
  <si>
    <t>所持金合計額</t>
    <rPh sb="0" eb="3">
      <t>ショジキン</t>
    </rPh>
    <rPh sb="3" eb="5">
      <t>ゴウケイ</t>
    </rPh>
    <rPh sb="5" eb="6">
      <t>ガク</t>
    </rPh>
    <phoneticPr fontId="1"/>
  </si>
  <si>
    <t>基準生活費の額</t>
    <rPh sb="0" eb="2">
      <t>キジュン</t>
    </rPh>
    <rPh sb="2" eb="5">
      <t>セイカツヒ</t>
    </rPh>
    <rPh sb="6" eb="7">
      <t>ガク</t>
    </rPh>
    <phoneticPr fontId="1"/>
  </si>
  <si>
    <t>医療費の月額</t>
    <rPh sb="0" eb="3">
      <t>イリョウヒ</t>
    </rPh>
    <rPh sb="4" eb="6">
      <t>ゲツガク</t>
    </rPh>
    <phoneticPr fontId="1"/>
  </si>
  <si>
    <t>障害等級1・2級に該当する方もしくは障害年金1級の受給者</t>
    <rPh sb="0" eb="4">
      <t>ショウガイトウキュウ</t>
    </rPh>
    <rPh sb="7" eb="8">
      <t>キュウ</t>
    </rPh>
    <rPh sb="9" eb="11">
      <t>ガイトウ</t>
    </rPh>
    <rPh sb="13" eb="14">
      <t>カタ</t>
    </rPh>
    <rPh sb="18" eb="20">
      <t>ショウガイ</t>
    </rPh>
    <rPh sb="20" eb="22">
      <t>ネンキン</t>
    </rPh>
    <rPh sb="23" eb="24">
      <t>キュウ</t>
    </rPh>
    <rPh sb="25" eb="28">
      <t>ジュキュウシャ</t>
    </rPh>
    <phoneticPr fontId="1"/>
  </si>
  <si>
    <t>障害等級3級に該当する方もしくは障害年金2級の受給者</t>
    <rPh sb="0" eb="4">
      <t>ショウガイトウキュウ</t>
    </rPh>
    <rPh sb="5" eb="6">
      <t>キュウ</t>
    </rPh>
    <rPh sb="7" eb="9">
      <t>ガイトウ</t>
    </rPh>
    <rPh sb="11" eb="12">
      <t>カタ</t>
    </rPh>
    <rPh sb="16" eb="18">
      <t>ショウガイ</t>
    </rPh>
    <rPh sb="18" eb="20">
      <t>ネンキン</t>
    </rPh>
    <rPh sb="21" eb="22">
      <t>キュウ</t>
    </rPh>
    <rPh sb="23" eb="26">
      <t>ジュキュウシャ</t>
    </rPh>
    <phoneticPr fontId="1"/>
  </si>
  <si>
    <t>日常生活において常時の介護を必要とする重度障害者</t>
    <rPh sb="19" eb="21">
      <t>ジュウド</t>
    </rPh>
    <rPh sb="21" eb="23">
      <t>ショウガイ</t>
    </rPh>
    <phoneticPr fontId="1"/>
  </si>
  <si>
    <t>世帯構成人数</t>
    <rPh sb="0" eb="2">
      <t>セタイ</t>
    </rPh>
    <rPh sb="2" eb="4">
      <t>コウセイ</t>
    </rPh>
    <rPh sb="4" eb="6">
      <t>ニンズウ</t>
    </rPh>
    <phoneticPr fontId="1"/>
  </si>
  <si>
    <t>妊娠６カ月以上</t>
    <rPh sb="0" eb="2">
      <t>ニンシン</t>
    </rPh>
    <rPh sb="4" eb="5">
      <t>ゲツ</t>
    </rPh>
    <rPh sb="5" eb="7">
      <t>イジョウ</t>
    </rPh>
    <phoneticPr fontId="1"/>
  </si>
  <si>
    <t>妊娠６カ月未満</t>
    <rPh sb="0" eb="2">
      <t>ニンシン</t>
    </rPh>
    <rPh sb="4" eb="5">
      <t>ゲツ</t>
    </rPh>
    <rPh sb="5" eb="7">
      <t>ミマン</t>
    </rPh>
    <phoneticPr fontId="1"/>
  </si>
  <si>
    <t>産後３カ月以内</t>
    <rPh sb="0" eb="2">
      <t>サンゴ</t>
    </rPh>
    <rPh sb="4" eb="5">
      <t>ゲツ</t>
    </rPh>
    <rPh sb="5" eb="7">
      <t>イナイ</t>
    </rPh>
    <phoneticPr fontId="1"/>
  </si>
  <si>
    <t>産後６カ月以内(粉ミルク等を使わない場合)</t>
    <rPh sb="0" eb="2">
      <t>サンゴ</t>
    </rPh>
    <rPh sb="4" eb="5">
      <t>ゲツ</t>
    </rPh>
    <rPh sb="5" eb="7">
      <t>イナイ</t>
    </rPh>
    <rPh sb="8" eb="9">
      <t>コナ</t>
    </rPh>
    <rPh sb="12" eb="13">
      <t>トウ</t>
    </rPh>
    <rPh sb="14" eb="15">
      <t>ツカ</t>
    </rPh>
    <rPh sb="18" eb="20">
      <t>バアイ</t>
    </rPh>
    <phoneticPr fontId="1"/>
  </si>
  <si>
    <t>加算</t>
    <rPh sb="0" eb="2">
      <t>カサン</t>
    </rPh>
    <phoneticPr fontId="1"/>
  </si>
  <si>
    <t>5人以降一人につき加算</t>
    <rPh sb="1" eb="2">
      <t>ニン</t>
    </rPh>
    <rPh sb="2" eb="4">
      <t>イコウ</t>
    </rPh>
    <rPh sb="4" eb="6">
      <t>ヒトリ</t>
    </rPh>
    <rPh sb="9" eb="11">
      <t>カサン</t>
    </rPh>
    <phoneticPr fontId="1"/>
  </si>
  <si>
    <t>保険税の月額</t>
    <rPh sb="0" eb="2">
      <t>ホケン</t>
    </rPh>
    <rPh sb="2" eb="3">
      <t>ゼイ</t>
    </rPh>
    <rPh sb="4" eb="6">
      <t>ゲツガク</t>
    </rPh>
    <phoneticPr fontId="1"/>
  </si>
  <si>
    <t>第4　住宅費基準表</t>
    <rPh sb="0" eb="1">
      <t>ダイ</t>
    </rPh>
    <rPh sb="3" eb="6">
      <t>ジュウタクヒ</t>
    </rPh>
    <rPh sb="6" eb="8">
      <t>キジュン</t>
    </rPh>
    <rPh sb="8" eb="9">
      <t>ヒョウ</t>
    </rPh>
    <phoneticPr fontId="1"/>
  </si>
  <si>
    <t>第2　生活基準表</t>
    <rPh sb="0" eb="1">
      <t>ダイ</t>
    </rPh>
    <rPh sb="3" eb="5">
      <t>セイカツ</t>
    </rPh>
    <rPh sb="5" eb="7">
      <t>キジュン</t>
    </rPh>
    <rPh sb="7" eb="8">
      <t>ヒョウ</t>
    </rPh>
    <phoneticPr fontId="1"/>
  </si>
  <si>
    <t>第1　生活基準表</t>
    <rPh sb="0" eb="1">
      <t>ダイ</t>
    </rPh>
    <rPh sb="3" eb="5">
      <t>セイカツ</t>
    </rPh>
    <rPh sb="5" eb="7">
      <t>キジュン</t>
    </rPh>
    <rPh sb="7" eb="8">
      <t>ヒョウ</t>
    </rPh>
    <phoneticPr fontId="1"/>
  </si>
  <si>
    <t>第3　教育費基準表</t>
    <rPh sb="0" eb="1">
      <t>ダイ</t>
    </rPh>
    <rPh sb="3" eb="6">
      <t>キョウイクヒ</t>
    </rPh>
    <rPh sb="6" eb="8">
      <t>キジュン</t>
    </rPh>
    <rPh sb="8" eb="9">
      <t>ヒョウ</t>
    </rPh>
    <phoneticPr fontId="1"/>
  </si>
  <si>
    <t>特別基準額</t>
    <rPh sb="0" eb="2">
      <t>トクベツ</t>
    </rPh>
    <rPh sb="2" eb="4">
      <t>キジュン</t>
    </rPh>
    <rPh sb="4" eb="5">
      <t>ガク</t>
    </rPh>
    <phoneticPr fontId="1"/>
  </si>
  <si>
    <t>教材費</t>
    <rPh sb="0" eb="3">
      <t>キョウザイヒ</t>
    </rPh>
    <phoneticPr fontId="1"/>
  </si>
  <si>
    <t>学校給食費</t>
    <rPh sb="0" eb="2">
      <t>ガッコウ</t>
    </rPh>
    <rPh sb="2" eb="4">
      <t>キュウショク</t>
    </rPh>
    <rPh sb="4" eb="5">
      <t>ヒ</t>
    </rPh>
    <phoneticPr fontId="1"/>
  </si>
  <si>
    <t>交通費</t>
    <rPh sb="0" eb="3">
      <t>コウツウヒ</t>
    </rPh>
    <phoneticPr fontId="1"/>
  </si>
  <si>
    <t>限度額</t>
    <rPh sb="0" eb="2">
      <t>ゲンド</t>
    </rPh>
    <rPh sb="2" eb="3">
      <t>ガク</t>
    </rPh>
    <phoneticPr fontId="1"/>
  </si>
  <si>
    <t>世帯人数</t>
    <rPh sb="0" eb="2">
      <t>セタイ</t>
    </rPh>
    <rPh sb="2" eb="4">
      <t>ニンズウ</t>
    </rPh>
    <phoneticPr fontId="1"/>
  </si>
  <si>
    <t>第5　入院患者生活基準表</t>
    <rPh sb="0" eb="1">
      <t>ダイ</t>
    </rPh>
    <rPh sb="3" eb="7">
      <t>ニュウインカンジャ</t>
    </rPh>
    <rPh sb="7" eb="9">
      <t>セイカツ</t>
    </rPh>
    <rPh sb="9" eb="11">
      <t>キジュン</t>
    </rPh>
    <rPh sb="11" eb="12">
      <t>ヒョウ</t>
    </rPh>
    <phoneticPr fontId="1"/>
  </si>
  <si>
    <t>人数×基準額</t>
    <rPh sb="0" eb="2">
      <t>ニンズウ</t>
    </rPh>
    <rPh sb="3" eb="5">
      <t>キジュン</t>
    </rPh>
    <rPh sb="5" eb="6">
      <t>ガク</t>
    </rPh>
    <phoneticPr fontId="1"/>
  </si>
  <si>
    <t>生活基準額①</t>
    <rPh sb="0" eb="2">
      <t>セイカツ</t>
    </rPh>
    <rPh sb="2" eb="4">
      <t>キジュン</t>
    </rPh>
    <rPh sb="4" eb="5">
      <t>ガク</t>
    </rPh>
    <phoneticPr fontId="1"/>
  </si>
  <si>
    <t>生活基準額②</t>
    <rPh sb="0" eb="2">
      <t>セイカツ</t>
    </rPh>
    <rPh sb="2" eb="4">
      <t>キジュン</t>
    </rPh>
    <rPh sb="4" eb="5">
      <t>ガク</t>
    </rPh>
    <phoneticPr fontId="1"/>
  </si>
  <si>
    <t>合計</t>
    <rPh sb="0" eb="2">
      <t>ゴウケイ</t>
    </rPh>
    <phoneticPr fontId="1"/>
  </si>
  <si>
    <t>×</t>
    <phoneticPr fontId="1"/>
  </si>
  <si>
    <t>＝</t>
    <phoneticPr fontId="1"/>
  </si>
  <si>
    <t>年齢</t>
    <rPh sb="0" eb="2">
      <t>ネンレイ</t>
    </rPh>
    <phoneticPr fontId="1"/>
  </si>
  <si>
    <t>基準額(一人あたり)</t>
    <rPh sb="0" eb="2">
      <t>キジュン</t>
    </rPh>
    <rPh sb="2" eb="3">
      <t>ガク</t>
    </rPh>
    <rPh sb="4" eb="6">
      <t>ヒトリ</t>
    </rPh>
    <phoneticPr fontId="1"/>
  </si>
  <si>
    <t>生活基準額表
の合計額</t>
    <rPh sb="0" eb="2">
      <t>セイカツ</t>
    </rPh>
    <rPh sb="2" eb="4">
      <t>キジュン</t>
    </rPh>
    <rPh sb="4" eb="5">
      <t>ガク</t>
    </rPh>
    <rPh sb="5" eb="6">
      <t>ヒョウ</t>
    </rPh>
    <rPh sb="8" eb="10">
      <t>ゴウケイ</t>
    </rPh>
    <rPh sb="10" eb="11">
      <t>ガク</t>
    </rPh>
    <phoneticPr fontId="1"/>
  </si>
  <si>
    <t>世帯の人数</t>
    <rPh sb="0" eb="2">
      <t>セタイ</t>
    </rPh>
    <rPh sb="3" eb="4">
      <t>ニン</t>
    </rPh>
    <rPh sb="4" eb="5">
      <t>カズ</t>
    </rPh>
    <phoneticPr fontId="1"/>
  </si>
  <si>
    <t>⇒</t>
    <phoneticPr fontId="1"/>
  </si>
  <si>
    <t>+</t>
    <phoneticPr fontId="1"/>
  </si>
  <si>
    <t>正規の教材として学校長もしくは教育委員会が指定するものの購入に必要な額</t>
    <rPh sb="0" eb="2">
      <t>セイキ</t>
    </rPh>
    <rPh sb="3" eb="5">
      <t>キョウザイ</t>
    </rPh>
    <rPh sb="8" eb="11">
      <t>ガッコウチョウ</t>
    </rPh>
    <rPh sb="15" eb="20">
      <t>キョウイクイインカイ</t>
    </rPh>
    <rPh sb="21" eb="23">
      <t>シテイ</t>
    </rPh>
    <rPh sb="28" eb="30">
      <t>コウニュウ</t>
    </rPh>
    <rPh sb="31" eb="33">
      <t>ヒツヨウ</t>
    </rPh>
    <rPh sb="34" eb="35">
      <t>ガク</t>
    </rPh>
    <phoneticPr fontId="1"/>
  </si>
  <si>
    <t>保護者が負担すべき給食費の額</t>
    <rPh sb="0" eb="3">
      <t>ホゴシャ</t>
    </rPh>
    <rPh sb="4" eb="6">
      <t>フタン</t>
    </rPh>
    <rPh sb="9" eb="12">
      <t>キュウショクヒ</t>
    </rPh>
    <rPh sb="13" eb="14">
      <t>ガク</t>
    </rPh>
    <phoneticPr fontId="1"/>
  </si>
  <si>
    <t>通学に必要な最小限度の交通費</t>
    <rPh sb="0" eb="2">
      <t>ツウガク</t>
    </rPh>
    <rPh sb="3" eb="5">
      <t>ヒツヨウ</t>
    </rPh>
    <rPh sb="6" eb="8">
      <t>サイショウ</t>
    </rPh>
    <rPh sb="8" eb="10">
      <t>ゲンド</t>
    </rPh>
    <rPh sb="11" eb="14">
      <t>コウツウヒ</t>
    </rPh>
    <phoneticPr fontId="1"/>
  </si>
  <si>
    <t>◇借家・借地に住んでいる場合</t>
    <rPh sb="1" eb="3">
      <t>シャクヤ</t>
    </rPh>
    <rPh sb="4" eb="6">
      <t>シャクチ</t>
    </rPh>
    <rPh sb="7" eb="8">
      <t>ス</t>
    </rPh>
    <rPh sb="12" eb="14">
      <t>バアイ</t>
    </rPh>
    <phoneticPr fontId="1"/>
  </si>
  <si>
    <t>◇妊産婦の場合</t>
    <rPh sb="1" eb="4">
      <t>ニンサンプ</t>
    </rPh>
    <rPh sb="5" eb="7">
      <t>バアイ</t>
    </rPh>
    <phoneticPr fontId="1"/>
  </si>
  <si>
    <t>◇世帯内に障害をもった方がいる場合</t>
    <rPh sb="1" eb="3">
      <t>セタイ</t>
    </rPh>
    <rPh sb="3" eb="4">
      <t>ナイ</t>
    </rPh>
    <rPh sb="5" eb="7">
      <t>ショウガイ</t>
    </rPh>
    <rPh sb="11" eb="12">
      <t>カタ</t>
    </rPh>
    <rPh sb="15" eb="17">
      <t>バアイ</t>
    </rPh>
    <phoneticPr fontId="1"/>
  </si>
  <si>
    <t>◇継続して通院している場合、もしくは入院している場合</t>
    <rPh sb="1" eb="3">
      <t>ケイゾク</t>
    </rPh>
    <rPh sb="5" eb="7">
      <t>ツウイン</t>
    </rPh>
    <rPh sb="11" eb="13">
      <t>バアイ</t>
    </rPh>
    <rPh sb="18" eb="20">
      <t>ニュウイン</t>
    </rPh>
    <rPh sb="24" eb="26">
      <t>バアイ</t>
    </rPh>
    <phoneticPr fontId="1"/>
  </si>
  <si>
    <t>●定期収入について</t>
    <rPh sb="1" eb="3">
      <t>テイキ</t>
    </rPh>
    <rPh sb="3" eb="5">
      <t>シュウニュウ</t>
    </rPh>
    <phoneticPr fontId="1"/>
  </si>
  <si>
    <t>直近の受給日</t>
    <rPh sb="0" eb="2">
      <t>チョッキン</t>
    </rPh>
    <rPh sb="3" eb="5">
      <t>ジュキュウ</t>
    </rPh>
    <rPh sb="5" eb="6">
      <t>ヒ</t>
    </rPh>
    <phoneticPr fontId="1"/>
  </si>
  <si>
    <t>交通費等の実費</t>
    <rPh sb="0" eb="3">
      <t>コウツウヒ</t>
    </rPh>
    <rPh sb="3" eb="4">
      <t>トウ</t>
    </rPh>
    <rPh sb="5" eb="7">
      <t>ジッピ</t>
    </rPh>
    <phoneticPr fontId="1"/>
  </si>
  <si>
    <t>基礎控除額</t>
    <rPh sb="0" eb="2">
      <t>キソ</t>
    </rPh>
    <rPh sb="2" eb="5">
      <t>コウジョガク</t>
    </rPh>
    <phoneticPr fontId="1"/>
  </si>
  <si>
    <t>定期収入の額</t>
    <rPh sb="0" eb="2">
      <t>テイキ</t>
    </rPh>
    <rPh sb="2" eb="4">
      <t>シュウニュウ</t>
    </rPh>
    <rPh sb="5" eb="6">
      <t>ガク</t>
    </rPh>
    <phoneticPr fontId="1"/>
  </si>
  <si>
    <t>所持金合計額</t>
    <rPh sb="0" eb="3">
      <t>ショジキン</t>
    </rPh>
    <rPh sb="3" eb="6">
      <t>ゴウケイガク</t>
    </rPh>
    <phoneticPr fontId="1"/>
  </si>
  <si>
    <t>定期収入残額</t>
    <rPh sb="0" eb="2">
      <t>テイキ</t>
    </rPh>
    <rPh sb="2" eb="4">
      <t>シュウニュウ</t>
    </rPh>
    <rPh sb="4" eb="6">
      <t>ザンガク</t>
    </rPh>
    <phoneticPr fontId="1"/>
  </si>
  <si>
    <t>収入額</t>
    <rPh sb="0" eb="2">
      <t>シュウニュウ</t>
    </rPh>
    <rPh sb="2" eb="3">
      <t>ガク</t>
    </rPh>
    <phoneticPr fontId="1"/>
  </si>
  <si>
    <t>第6の1　各種加算基準</t>
    <rPh sb="0" eb="1">
      <t>ダイ</t>
    </rPh>
    <rPh sb="5" eb="7">
      <t>カクシュ</t>
    </rPh>
    <rPh sb="7" eb="9">
      <t>カサン</t>
    </rPh>
    <rPh sb="9" eb="11">
      <t>キジュン</t>
    </rPh>
    <phoneticPr fontId="1"/>
  </si>
  <si>
    <t>３．収入率と減免の判定</t>
    <rPh sb="2" eb="4">
      <t>シュウニュウ</t>
    </rPh>
    <rPh sb="4" eb="5">
      <t>リツ</t>
    </rPh>
    <rPh sb="6" eb="8">
      <t>ゲンメン</t>
    </rPh>
    <rPh sb="9" eb="11">
      <t>ハンテイ</t>
    </rPh>
    <phoneticPr fontId="1"/>
  </si>
  <si>
    <t>小学校就学中の子ども</t>
    <rPh sb="0" eb="3">
      <t>ショウガッコウ</t>
    </rPh>
    <rPh sb="3" eb="6">
      <t>シュウガクチュウ</t>
    </rPh>
    <rPh sb="7" eb="8">
      <t>コ</t>
    </rPh>
    <phoneticPr fontId="1"/>
  </si>
  <si>
    <t>中学校就学中の子ども</t>
    <rPh sb="0" eb="3">
      <t>チュウガッコウ</t>
    </rPh>
    <rPh sb="3" eb="5">
      <t>シュウガク</t>
    </rPh>
    <rPh sb="5" eb="6">
      <t>チュウ</t>
    </rPh>
    <rPh sb="7" eb="8">
      <t>コ</t>
    </rPh>
    <phoneticPr fontId="1"/>
  </si>
  <si>
    <t>◇子ども（中学生以下）の人数による加算</t>
    <rPh sb="1" eb="2">
      <t>コ</t>
    </rPh>
    <rPh sb="5" eb="8">
      <t>チュウガクセイ</t>
    </rPh>
    <rPh sb="8" eb="10">
      <t>イカ</t>
    </rPh>
    <rPh sb="12" eb="14">
      <t>ニンズウ</t>
    </rPh>
    <rPh sb="17" eb="19">
      <t>カサン</t>
    </rPh>
    <phoneticPr fontId="1"/>
  </si>
  <si>
    <t>●現在の所持金について</t>
    <rPh sb="1" eb="3">
      <t>ゲンザイ</t>
    </rPh>
    <rPh sb="4" eb="7">
      <t>ショジキン</t>
    </rPh>
    <phoneticPr fontId="1"/>
  </si>
  <si>
    <t>●収入額合計</t>
    <rPh sb="1" eb="3">
      <t>シュウニュウ</t>
    </rPh>
    <rPh sb="3" eb="4">
      <t>ガク</t>
    </rPh>
    <rPh sb="4" eb="6">
      <t>ゴウケイ</t>
    </rPh>
    <phoneticPr fontId="1"/>
  </si>
  <si>
    <t>◇年金収入の場合</t>
    <rPh sb="1" eb="5">
      <t>ネンキンシュウニュウ</t>
    </rPh>
    <rPh sb="6" eb="8">
      <t>バアイ</t>
    </rPh>
    <phoneticPr fontId="1"/>
  </si>
  <si>
    <t>◇年金収入以外の場合</t>
    <rPh sb="1" eb="3">
      <t>ネンキン</t>
    </rPh>
    <rPh sb="3" eb="5">
      <t>シュウニュウ</t>
    </rPh>
    <rPh sb="5" eb="7">
      <t>イガイ</t>
    </rPh>
    <rPh sb="8" eb="10">
      <t>バアイ</t>
    </rPh>
    <phoneticPr fontId="1"/>
  </si>
  <si>
    <t>◇現在入院中の場合</t>
    <rPh sb="1" eb="3">
      <t>ゲンザイ</t>
    </rPh>
    <rPh sb="3" eb="5">
      <t>ニュウイン</t>
    </rPh>
    <rPh sb="5" eb="6">
      <t>チュウ</t>
    </rPh>
    <rPh sb="7" eb="9">
      <t>バアイ</t>
    </rPh>
    <phoneticPr fontId="1"/>
  </si>
  <si>
    <t>●基準生活費に加算される額</t>
    <rPh sb="1" eb="3">
      <t>キジュン</t>
    </rPh>
    <rPh sb="3" eb="6">
      <t>セイカツヒ</t>
    </rPh>
    <rPh sb="7" eb="9">
      <t>カサン</t>
    </rPh>
    <rPh sb="12" eb="13">
      <t>ガク</t>
    </rPh>
    <phoneticPr fontId="1"/>
  </si>
  <si>
    <t>以下に当てはまる場合に数字・条件等を入力してください。</t>
    <rPh sb="0" eb="2">
      <t>イカ</t>
    </rPh>
    <rPh sb="3" eb="4">
      <t>ア</t>
    </rPh>
    <rPh sb="8" eb="10">
      <t>バアイ</t>
    </rPh>
    <rPh sb="11" eb="13">
      <t>スウジ</t>
    </rPh>
    <rPh sb="14" eb="16">
      <t>ジョウケン</t>
    </rPh>
    <rPh sb="16" eb="17">
      <t>トウ</t>
    </rPh>
    <rPh sb="18" eb="20">
      <t>ニュウリョク</t>
    </rPh>
    <phoneticPr fontId="1"/>
  </si>
  <si>
    <t>1人目の額</t>
    <rPh sb="0" eb="2">
      <t>ヒトリ</t>
    </rPh>
    <rPh sb="2" eb="3">
      <t>メ</t>
    </rPh>
    <rPh sb="4" eb="5">
      <t>ガク</t>
    </rPh>
    <phoneticPr fontId="1"/>
  </si>
  <si>
    <t>2人目の額</t>
    <rPh sb="0" eb="2">
      <t>フタリ</t>
    </rPh>
    <rPh sb="2" eb="3">
      <t>メ</t>
    </rPh>
    <rPh sb="4" eb="5">
      <t>ガク</t>
    </rPh>
    <phoneticPr fontId="1"/>
  </si>
  <si>
    <t>中学校修了前</t>
    <rPh sb="0" eb="3">
      <t>チュウガッコウ</t>
    </rPh>
    <rPh sb="3" eb="5">
      <t>シュウリョウ</t>
    </rPh>
    <rPh sb="5" eb="6">
      <t>マエ</t>
    </rPh>
    <phoneticPr fontId="1"/>
  </si>
  <si>
    <t>中学校修了前</t>
    <rPh sb="0" eb="2">
      <t>チュウガク</t>
    </rPh>
    <rPh sb="2" eb="3">
      <t>コウ</t>
    </rPh>
    <rPh sb="3" eb="5">
      <t>シュウリョウ</t>
    </rPh>
    <rPh sb="5" eb="6">
      <t>マエ</t>
    </rPh>
    <phoneticPr fontId="1"/>
  </si>
  <si>
    <t>第6の2　児童養育加算額</t>
    <rPh sb="5" eb="7">
      <t>ジドウ</t>
    </rPh>
    <rPh sb="7" eb="9">
      <t>ヨウイク</t>
    </rPh>
    <rPh sb="11" eb="12">
      <t>ガク</t>
    </rPh>
    <phoneticPr fontId="1"/>
  </si>
  <si>
    <t>定期収入合計額</t>
    <rPh sb="0" eb="4">
      <t>テイキシュウニュウ</t>
    </rPh>
    <rPh sb="4" eb="6">
      <t>ゴウケイ</t>
    </rPh>
    <rPh sb="6" eb="7">
      <t>ガク</t>
    </rPh>
    <phoneticPr fontId="1"/>
  </si>
  <si>
    <t>◇義務教育就学中の子どもがいる場合</t>
    <rPh sb="1" eb="3">
      <t>ギム</t>
    </rPh>
    <rPh sb="3" eb="5">
      <t>キョウイク</t>
    </rPh>
    <rPh sb="5" eb="8">
      <t>シュウガクチュウ</t>
    </rPh>
    <rPh sb="9" eb="10">
      <t>コ</t>
    </rPh>
    <rPh sb="15" eb="17">
      <t>バアイ</t>
    </rPh>
    <phoneticPr fontId="1"/>
  </si>
  <si>
    <t>◇生活基準額表</t>
    <rPh sb="1" eb="3">
      <t>セイカツ</t>
    </rPh>
    <rPh sb="3" eb="5">
      <t>キジュン</t>
    </rPh>
    <rPh sb="5" eb="6">
      <t>ガク</t>
    </rPh>
    <rPh sb="6" eb="7">
      <t>ヒョウ</t>
    </rPh>
    <phoneticPr fontId="1"/>
  </si>
  <si>
    <t>◇生活基準額①(年齢によって一人あたり決まる額)</t>
    <rPh sb="1" eb="6">
      <t>セイカツキジュンガク</t>
    </rPh>
    <rPh sb="8" eb="10">
      <t>ネンレイ</t>
    </rPh>
    <rPh sb="14" eb="16">
      <t>ヒトリ</t>
    </rPh>
    <rPh sb="19" eb="20">
      <t>キ</t>
    </rPh>
    <rPh sb="22" eb="23">
      <t>ガク</t>
    </rPh>
    <phoneticPr fontId="1"/>
  </si>
  <si>
    <t>◇基準生活費の額</t>
    <rPh sb="1" eb="6">
      <t>キジュンセイカツヒ</t>
    </rPh>
    <rPh sb="7" eb="8">
      <t>ガク</t>
    </rPh>
    <phoneticPr fontId="1"/>
  </si>
  <si>
    <t>基準生活費（加算後）</t>
    <rPh sb="0" eb="2">
      <t>キジュン</t>
    </rPh>
    <rPh sb="2" eb="5">
      <t>セイカツヒ</t>
    </rPh>
    <rPh sb="6" eb="8">
      <t>カサン</t>
    </rPh>
    <rPh sb="8" eb="9">
      <t>ゴ</t>
    </rPh>
    <phoneticPr fontId="1"/>
  </si>
  <si>
    <t>給食費交通費
等の月額</t>
    <rPh sb="0" eb="3">
      <t>キュウショクヒ</t>
    </rPh>
    <rPh sb="3" eb="6">
      <t>コウツウヒ</t>
    </rPh>
    <rPh sb="7" eb="8">
      <t>トウ</t>
    </rPh>
    <rPh sb="9" eb="10">
      <t>ツキ</t>
    </rPh>
    <rPh sb="10" eb="11">
      <t>ガク</t>
    </rPh>
    <phoneticPr fontId="1"/>
  </si>
  <si>
    <t>以下の生活基準額表に人数を入力してください。</t>
    <rPh sb="0" eb="2">
      <t>イカ</t>
    </rPh>
    <rPh sb="3" eb="8">
      <t>セイカツキジュンガク</t>
    </rPh>
    <rPh sb="8" eb="9">
      <t>ヒョウ</t>
    </rPh>
    <rPh sb="10" eb="12">
      <t>ニンズウ</t>
    </rPh>
    <rPh sb="13" eb="15">
      <t>ニュウリョク</t>
    </rPh>
    <phoneticPr fontId="1"/>
  </si>
  <si>
    <t>その介護費用(月額)</t>
    <rPh sb="2" eb="4">
      <t>カイゴ</t>
    </rPh>
    <rPh sb="4" eb="6">
      <t>ヒヨウ</t>
    </rPh>
    <rPh sb="7" eb="9">
      <t>ゲツガク</t>
    </rPh>
    <phoneticPr fontId="1"/>
  </si>
  <si>
    <r>
      <rPr>
        <b/>
        <sz val="12"/>
        <rFont val="ＭＳ Ｐゴシック"/>
        <family val="3"/>
        <charset val="128"/>
      </rPr>
      <t>収入率</t>
    </r>
    <r>
      <rPr>
        <sz val="12"/>
        <rFont val="ＭＳ Ｐゴシック"/>
        <family val="3"/>
        <charset val="128"/>
      </rPr>
      <t xml:space="preserve">
収入額/基準生活費</t>
    </r>
    <rPh sb="0" eb="2">
      <t>シュウニュウ</t>
    </rPh>
    <rPh sb="2" eb="3">
      <t>リツ</t>
    </rPh>
    <phoneticPr fontId="1"/>
  </si>
  <si>
    <t>障害の度合いと人数</t>
    <rPh sb="0" eb="2">
      <t>ショウガイ</t>
    </rPh>
    <rPh sb="3" eb="5">
      <t>ドア</t>
    </rPh>
    <rPh sb="7" eb="9">
      <t>ニンズウ</t>
    </rPh>
    <phoneticPr fontId="1"/>
  </si>
  <si>
    <t>このエクセル表での判定はあくまで参考です。</t>
    <rPh sb="6" eb="7">
      <t>ヒョウ</t>
    </rPh>
    <rPh sb="9" eb="11">
      <t>ハンテイ</t>
    </rPh>
    <rPh sb="16" eb="18">
      <t>サンコウ</t>
    </rPh>
    <phoneticPr fontId="1"/>
  </si>
  <si>
    <t>※この判定表の結果はあくまで参考です。また、土地や建物などの活用できる資産がある場合には減免の対象となりません。</t>
    <rPh sb="3" eb="5">
      <t>ハンテイ</t>
    </rPh>
    <rPh sb="5" eb="6">
      <t>ヒョウ</t>
    </rPh>
    <rPh sb="7" eb="9">
      <t>ケッカ</t>
    </rPh>
    <rPh sb="14" eb="16">
      <t>サンコウ</t>
    </rPh>
    <rPh sb="22" eb="24">
      <t>トチ</t>
    </rPh>
    <rPh sb="25" eb="27">
      <t>タテモノ</t>
    </rPh>
    <rPh sb="30" eb="32">
      <t>カツヨウ</t>
    </rPh>
    <rPh sb="35" eb="37">
      <t>シサン</t>
    </rPh>
    <rPh sb="40" eb="42">
      <t>バアイ</t>
    </rPh>
    <rPh sb="44" eb="46">
      <t>ゲンメン</t>
    </rPh>
    <rPh sb="47" eb="49">
      <t>タイショウ</t>
    </rPh>
    <phoneticPr fontId="1"/>
  </si>
  <si>
    <t>１．基準生活費</t>
    <rPh sb="2" eb="4">
      <t>キジュン</t>
    </rPh>
    <rPh sb="4" eb="6">
      <t>セイカツ</t>
    </rPh>
    <rPh sb="6" eb="7">
      <t>ヒ</t>
    </rPh>
    <phoneticPr fontId="1"/>
  </si>
  <si>
    <t>２．収入額</t>
    <rPh sb="2" eb="4">
      <t>シュウニュウ</t>
    </rPh>
    <rPh sb="4" eb="5">
      <t>ガク</t>
    </rPh>
    <phoneticPr fontId="1"/>
  </si>
  <si>
    <t>・結核患者で現に治療を受けている。
・結核患者で現に治療中ではないが医師の判断により栄養の補給を要する。
・結核以外の患者で3ヶ月以上の治療を要し、医師の診断により栄養補給が必要。
以上3つのどれかに該当する者</t>
    <phoneticPr fontId="1"/>
  </si>
  <si>
    <t>3人目以降の加算額</t>
    <rPh sb="1" eb="2">
      <t>ニン</t>
    </rPh>
    <rPh sb="2" eb="3">
      <t>メ</t>
    </rPh>
    <rPh sb="3" eb="5">
      <t>イコウ</t>
    </rPh>
    <rPh sb="6" eb="8">
      <t>カサン</t>
    </rPh>
    <rPh sb="8" eb="9">
      <t>ガク</t>
    </rPh>
    <phoneticPr fontId="1"/>
  </si>
  <si>
    <t>現時点での
継続入院日数</t>
    <rPh sb="0" eb="3">
      <t>ゲンジテン</t>
    </rPh>
    <rPh sb="6" eb="8">
      <t>ケイゾク</t>
    </rPh>
    <rPh sb="8" eb="10">
      <t>ニュウイン</t>
    </rPh>
    <rPh sb="10" eb="12">
      <t>ニッスウ</t>
    </rPh>
    <phoneticPr fontId="1"/>
  </si>
  <si>
    <t>収入金額</t>
    <rPh sb="0" eb="2">
      <t>シュウニュウ</t>
    </rPh>
    <rPh sb="2" eb="4">
      <t>キンガク</t>
    </rPh>
    <phoneticPr fontId="1"/>
  </si>
  <si>
    <t>第7の2 基礎控除額表</t>
    <rPh sb="0" eb="1">
      <t>ダイ</t>
    </rPh>
    <rPh sb="5" eb="7">
      <t>キソ</t>
    </rPh>
    <rPh sb="7" eb="10">
      <t>コウジョガク</t>
    </rPh>
    <rPh sb="10" eb="11">
      <t>ヒョウ</t>
    </rPh>
    <phoneticPr fontId="1"/>
  </si>
  <si>
    <t>※就労収入には給与収入と事業収入（所得）の合計額を入力してください。収入のある者ごとに行を分けて入力してください。</t>
    <rPh sb="1" eb="3">
      <t>シュウロウ</t>
    </rPh>
    <rPh sb="3" eb="5">
      <t>シュウニュウ</t>
    </rPh>
    <rPh sb="7" eb="11">
      <t>キュウヨシュウニュウ</t>
    </rPh>
    <rPh sb="12" eb="14">
      <t>ジギョウ</t>
    </rPh>
    <rPh sb="14" eb="16">
      <t>シュウニュウ</t>
    </rPh>
    <rPh sb="17" eb="19">
      <t>ショトク</t>
    </rPh>
    <rPh sb="21" eb="24">
      <t>ゴウケイガク</t>
    </rPh>
    <rPh sb="25" eb="27">
      <t>ニュウリョク</t>
    </rPh>
    <rPh sb="34" eb="36">
      <t>シュウニュウ</t>
    </rPh>
    <rPh sb="39" eb="40">
      <t>シャ</t>
    </rPh>
    <rPh sb="43" eb="44">
      <t>ギョウ</t>
    </rPh>
    <rPh sb="45" eb="46">
      <t>ワ</t>
    </rPh>
    <rPh sb="48" eb="50">
      <t>ニュウリョク</t>
    </rPh>
    <phoneticPr fontId="1"/>
  </si>
  <si>
    <t>※年金収入者が複数人いる場合はその合計額を入力してください。。</t>
    <rPh sb="1" eb="5">
      <t>ネンキンシュウニュウ</t>
    </rPh>
    <rPh sb="5" eb="6">
      <t>シャ</t>
    </rPh>
    <rPh sb="7" eb="10">
      <t>フクスウニン</t>
    </rPh>
    <rPh sb="12" eb="14">
      <t>バアイ</t>
    </rPh>
    <rPh sb="17" eb="20">
      <t>ゴウケイガク</t>
    </rPh>
    <rPh sb="21" eb="23">
      <t>ニュウリョク</t>
    </rPh>
    <phoneticPr fontId="1"/>
  </si>
  <si>
    <t>介護人を雇っている</t>
    <rPh sb="0" eb="2">
      <t>カイゴ</t>
    </rPh>
    <rPh sb="2" eb="3">
      <t>ニン</t>
    </rPh>
    <rPh sb="4" eb="5">
      <t>ヤト</t>
    </rPh>
    <phoneticPr fontId="1"/>
  </si>
  <si>
    <t>世帯員が介護する</t>
    <rPh sb="0" eb="3">
      <t>セタイイン</t>
    </rPh>
    <rPh sb="4" eb="6">
      <t>カイゴ</t>
    </rPh>
    <phoneticPr fontId="1"/>
  </si>
  <si>
    <t>減免要否判定用エクセル表(生活困窮の場合)</t>
    <phoneticPr fontId="1"/>
  </si>
  <si>
    <t>直近の収入日</t>
    <rPh sb="0" eb="2">
      <t>チョッキン</t>
    </rPh>
    <rPh sb="3" eb="5">
      <t>シュウニュウ</t>
    </rPh>
    <rPh sb="5" eb="6">
      <t>ビ</t>
    </rPh>
    <phoneticPr fontId="1"/>
  </si>
  <si>
    <t>区分の説明</t>
    <rPh sb="0" eb="2">
      <t>クブン</t>
    </rPh>
    <rPh sb="3" eb="5">
      <t>セツメイ</t>
    </rPh>
    <phoneticPr fontId="1"/>
  </si>
  <si>
    <t>・</t>
    <phoneticPr fontId="1"/>
  </si>
  <si>
    <t>◇生活基準額②(世帯の人数によって決まる額)</t>
    <rPh sb="1" eb="6">
      <t>セイカツキジュンガク</t>
    </rPh>
    <rPh sb="8" eb="10">
      <t>セタイ</t>
    </rPh>
    <rPh sb="11" eb="13">
      <t>ニンズウ</t>
    </rPh>
    <rPh sb="17" eb="18">
      <t>キ</t>
    </rPh>
    <rPh sb="20" eb="21">
      <t>ガク</t>
    </rPh>
    <phoneticPr fontId="1"/>
  </si>
  <si>
    <t>小学校</t>
    <rPh sb="0" eb="3">
      <t>ショウガッコウ</t>
    </rPh>
    <phoneticPr fontId="1"/>
  </si>
  <si>
    <t>中学校</t>
    <rPh sb="0" eb="3">
      <t>チュウガッコウ</t>
    </rPh>
    <phoneticPr fontId="1"/>
  </si>
  <si>
    <t>※学級費等</t>
    <rPh sb="1" eb="3">
      <t>ガッキュウ</t>
    </rPh>
    <rPh sb="3" eb="4">
      <t>ヒ</t>
    </rPh>
    <rPh sb="4" eb="5">
      <t>トウ</t>
    </rPh>
    <phoneticPr fontId="1"/>
  </si>
  <si>
    <t>子どもの数</t>
    <rPh sb="0" eb="1">
      <t>コ</t>
    </rPh>
    <rPh sb="4" eb="5">
      <t>カズ</t>
    </rPh>
    <phoneticPr fontId="1"/>
  </si>
  <si>
    <t>◇ひとり親の場合(18歳未満の子どもがいる場合)</t>
    <rPh sb="4" eb="5">
      <t>オヤ</t>
    </rPh>
    <rPh sb="6" eb="8">
      <t>バアイ</t>
    </rPh>
    <rPh sb="11" eb="14">
      <t>サイミマン</t>
    </rPh>
    <rPh sb="15" eb="16">
      <t>コ</t>
    </rPh>
    <rPh sb="21" eb="23">
      <t>バアイ</t>
    </rPh>
    <phoneticPr fontId="1"/>
  </si>
  <si>
    <t>子どもの数
(18歳未満)</t>
    <rPh sb="0" eb="1">
      <t>コ</t>
    </rPh>
    <rPh sb="4" eb="5">
      <t>カズ</t>
    </rPh>
    <rPh sb="9" eb="10">
      <t>サイ</t>
    </rPh>
    <rPh sb="10" eb="12">
      <t>ミマン</t>
    </rPh>
    <phoneticPr fontId="1"/>
  </si>
  <si>
    <t>家賃・地代
の月額</t>
    <rPh sb="0" eb="2">
      <t>ヤチン</t>
    </rPh>
    <rPh sb="3" eb="5">
      <t>チダイ</t>
    </rPh>
    <rPh sb="7" eb="9">
      <t>ゲツガク</t>
    </rPh>
    <phoneticPr fontId="1"/>
  </si>
  <si>
    <t>妊娠・産後
の期間</t>
    <rPh sb="0" eb="2">
      <t>ニンシン</t>
    </rPh>
    <rPh sb="3" eb="5">
      <t>サンゴ</t>
    </rPh>
    <rPh sb="7" eb="9">
      <t>キカン</t>
    </rPh>
    <phoneticPr fontId="1"/>
  </si>
  <si>
    <t>在宅患者数</t>
    <rPh sb="0" eb="2">
      <t>ザイタク</t>
    </rPh>
    <rPh sb="2" eb="4">
      <t>カンジャ</t>
    </rPh>
    <rPh sb="4" eb="5">
      <t>スウ</t>
    </rPh>
    <phoneticPr fontId="1"/>
  </si>
  <si>
    <t>◇結核患者等がいる場合</t>
    <rPh sb="1" eb="3">
      <t>ケッカク</t>
    </rPh>
    <rPh sb="3" eb="5">
      <t>カンジャ</t>
    </rPh>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</si>
</sst>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円&quot;"/>
    <numFmt numFmtId="177" formatCode="#,##0&quot;円&quot;"/>
    <numFmt numFmtId="178" formatCode="#,##0&quot;人&quot;"/>
    <numFmt numFmtId="179" formatCode="0.00_ "/>
    <numFmt numFmtId="180" formatCode="#&quot;月分の額&quot;"/>
    <numFmt numFmtId="181" formatCode="@&quot;場合&quot;"/>
    <numFmt numFmtId="182" formatCode="#,###&quot;日&quot;"/>
    <numFmt numFmtId="183" formatCode="0.000_ "/>
    <numFmt numFmtId="184" formatCode="#,##0&quot;円以内&quot;"/>
    <numFmt numFmtId="185" formatCode="#,##0&quot;人以内&quot;"/>
    <numFmt numFmtId="186" formatCode="#,##0&quot;人以上&quot;"/>
    <numFmt numFmtId="187" formatCode="#,##0&quot;円以上&quot;"/>
    <numFmt numFmtId="188" formatCode="0&quot;円以上&quot;"/>
  </numFmts>
  <fonts count="21">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24"/>
      <name val="ＭＳ Ｐゴシック"/>
      <family val="3"/>
      <charset val="128"/>
    </font>
    <font>
      <b/>
      <sz val="14"/>
      <name val="ＭＳ Ｐゴシック"/>
      <family val="3"/>
      <charset val="128"/>
    </font>
    <font>
      <b/>
      <sz val="12"/>
      <color theme="0"/>
      <name val="ＭＳ Ｐゴシック"/>
      <family val="3"/>
      <charset val="128"/>
    </font>
    <font>
      <sz val="11"/>
      <color theme="0"/>
      <name val="ＭＳ Ｐゴシック"/>
      <family val="3"/>
      <charset val="128"/>
    </font>
    <font>
      <sz val="16"/>
      <color theme="0"/>
      <name val="ＭＳ Ｐゴシック"/>
      <family val="3"/>
      <charset val="128"/>
    </font>
    <font>
      <sz val="12"/>
      <color theme="0"/>
      <name val="ＭＳ Ｐゴシック"/>
      <family val="3"/>
      <charset val="128"/>
    </font>
    <font>
      <sz val="9"/>
      <name val="ＭＳ Ｐゴシック"/>
      <family val="3"/>
      <charset val="128"/>
    </font>
    <font>
      <b/>
      <sz val="18"/>
      <name val="ＭＳ Ｐゴシック"/>
      <family val="3"/>
      <charset val="128"/>
    </font>
    <font>
      <b/>
      <sz val="24"/>
      <name val="ＭＳ Ｐゴシック"/>
      <family val="3"/>
      <charset val="128"/>
    </font>
    <font>
      <sz val="10"/>
      <name val="ＭＳ Ｐ明朝"/>
      <family val="1"/>
      <charset val="128"/>
    </font>
    <font>
      <sz val="1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rgb="FFC6E0B4"/>
        <bgColor indexed="64"/>
      </patternFill>
    </fill>
    <fill>
      <patternFill patternType="solid">
        <fgColor theme="0"/>
        <bgColor indexed="64"/>
      </patternFill>
    </fill>
    <fill>
      <patternFill patternType="solid">
        <fgColor rgb="FF00CC66"/>
        <bgColor indexed="64"/>
      </patternFill>
    </fill>
    <fill>
      <patternFill patternType="solid">
        <fgColor rgb="FFCCECFF"/>
        <bgColor indexed="64"/>
      </patternFill>
    </fill>
    <fill>
      <patternFill patternType="solid">
        <fgColor rgb="FFFF00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bottom style="medium">
        <color indexed="64"/>
      </bottom>
      <diagonal/>
    </border>
    <border>
      <left/>
      <right/>
      <top style="thin">
        <color auto="1"/>
      </top>
      <bottom/>
      <diagonal/>
    </border>
    <border>
      <left/>
      <right style="thin">
        <color auto="1"/>
      </right>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thick">
        <color auto="1"/>
      </left>
      <right style="medium">
        <color auto="1"/>
      </right>
      <top/>
      <bottom style="thick">
        <color auto="1"/>
      </bottom>
      <diagonal/>
    </border>
    <border>
      <left style="medium">
        <color auto="1"/>
      </left>
      <right style="medium">
        <color auto="1"/>
      </right>
      <top/>
      <bottom style="thick">
        <color auto="1"/>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thick">
        <color auto="1"/>
      </right>
      <top style="thick">
        <color auto="1"/>
      </top>
      <bottom/>
      <diagonal/>
    </border>
    <border>
      <left style="medium">
        <color auto="1"/>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ck">
        <color auto="1"/>
      </right>
      <top/>
      <bottom/>
      <diagonal/>
    </border>
    <border>
      <left/>
      <right style="dashDot">
        <color auto="1"/>
      </right>
      <top/>
      <bottom/>
      <diagonal/>
    </border>
    <border>
      <left style="dashDot">
        <color auto="1"/>
      </left>
      <right/>
      <top/>
      <bottom/>
      <diagonal/>
    </border>
    <border>
      <left style="thick">
        <color auto="1"/>
      </left>
      <right style="medium">
        <color auto="1"/>
      </right>
      <top/>
      <bottom/>
      <diagonal/>
    </border>
    <border>
      <left style="medium">
        <color auto="1"/>
      </left>
      <right style="medium">
        <color auto="1"/>
      </right>
      <top/>
      <bottom/>
      <diagonal/>
    </border>
    <border>
      <left style="medium">
        <color auto="1"/>
      </left>
      <right style="thick">
        <color auto="1"/>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s>
  <cellStyleXfs count="2">
    <xf numFmtId="0" fontId="0" fillId="0" borderId="0"/>
    <xf numFmtId="38" fontId="6" fillId="0" borderId="0" applyFont="0" applyFill="0" applyBorder="0" applyAlignment="0" applyProtection="0">
      <alignment vertical="center"/>
    </xf>
  </cellStyleXfs>
  <cellXfs count="371">
    <xf numFmtId="0" fontId="0" fillId="0" borderId="0" xfId="0"/>
    <xf numFmtId="0" fontId="0" fillId="0" borderId="0" xfId="0" applyAlignment="1"/>
    <xf numFmtId="0" fontId="0" fillId="0" borderId="0" xfId="0" applyProtection="1"/>
    <xf numFmtId="0" fontId="0" fillId="0" borderId="0" xfId="0" applyAlignment="1" applyProtection="1"/>
    <xf numFmtId="0" fontId="0" fillId="0" borderId="0" xfId="0" applyAlignment="1" applyProtection="1">
      <alignment vertical="center"/>
    </xf>
    <xf numFmtId="0" fontId="0" fillId="0" borderId="0" xfId="0" applyAlignment="1" applyProtection="1">
      <alignment horizontal="center"/>
    </xf>
    <xf numFmtId="0" fontId="0" fillId="0" borderId="0" xfId="0" applyBorder="1" applyProtection="1"/>
    <xf numFmtId="0" fontId="0" fillId="0" borderId="0" xfId="0" applyAlignment="1" applyProtection="1">
      <alignment horizontal="left" vertical="center"/>
    </xf>
    <xf numFmtId="0" fontId="9" fillId="0" borderId="0" xfId="0" applyFont="1" applyAlignment="1" applyProtection="1">
      <alignment vertical="center"/>
    </xf>
    <xf numFmtId="0" fontId="4" fillId="0" borderId="0" xfId="0" applyFont="1" applyAlignment="1" applyProtection="1">
      <alignment vertical="center"/>
    </xf>
    <xf numFmtId="0" fontId="7" fillId="0" borderId="0" xfId="0" applyFont="1" applyAlignment="1" applyProtection="1">
      <alignment vertical="center"/>
    </xf>
    <xf numFmtId="0" fontId="7" fillId="0" borderId="0" xfId="0" applyFont="1" applyProtection="1"/>
    <xf numFmtId="0" fontId="0" fillId="0" borderId="49" xfId="0" applyBorder="1" applyProtection="1"/>
    <xf numFmtId="0" fontId="0" fillId="0" borderId="50" xfId="0" applyBorder="1" applyProtection="1"/>
    <xf numFmtId="0" fontId="0" fillId="5" borderId="3" xfId="0" applyFill="1" applyBorder="1" applyAlignment="1" applyProtection="1">
      <alignment horizontal="center" vertical="center"/>
    </xf>
    <xf numFmtId="177" fontId="0" fillId="2" borderId="3" xfId="0" applyNumberFormat="1" applyFill="1" applyBorder="1" applyAlignment="1" applyProtection="1">
      <alignment horizontal="center" vertical="center"/>
    </xf>
    <xf numFmtId="177" fontId="0" fillId="2" borderId="3" xfId="1" applyNumberFormat="1" applyFont="1" applyFill="1" applyBorder="1" applyAlignment="1">
      <alignment horizontal="center"/>
    </xf>
    <xf numFmtId="0" fontId="0" fillId="5" borderId="3" xfId="0" applyFill="1" applyBorder="1" applyAlignment="1">
      <alignment horizontal="center" vertic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177" fontId="0" fillId="2" borderId="1" xfId="0" applyNumberFormat="1" applyFill="1" applyBorder="1" applyAlignment="1" applyProtection="1">
      <alignment horizontal="center"/>
    </xf>
    <xf numFmtId="0" fontId="0" fillId="3" borderId="41" xfId="0" applyFill="1" applyBorder="1" applyAlignment="1" applyProtection="1">
      <alignment horizontal="center"/>
    </xf>
    <xf numFmtId="177" fontId="0" fillId="2" borderId="41" xfId="0" applyNumberFormat="1" applyFill="1" applyBorder="1" applyAlignment="1" applyProtection="1">
      <alignment horizontal="center"/>
    </xf>
    <xf numFmtId="0" fontId="0" fillId="3" borderId="41" xfId="0" applyFont="1" applyFill="1" applyBorder="1" applyAlignment="1" applyProtection="1">
      <alignment horizontal="center" vertical="center"/>
    </xf>
    <xf numFmtId="0" fontId="0" fillId="2" borderId="41" xfId="0" applyFill="1" applyBorder="1" applyAlignment="1" applyProtection="1">
      <alignment horizontal="center"/>
    </xf>
    <xf numFmtId="177" fontId="0" fillId="2" borderId="9" xfId="0" applyNumberFormat="1" applyFill="1" applyBorder="1" applyAlignment="1" applyProtection="1">
      <alignment horizontal="center" vertical="center"/>
    </xf>
    <xf numFmtId="0" fontId="0" fillId="5" borderId="41" xfId="0" applyFill="1" applyBorder="1" applyAlignment="1" applyProtection="1">
      <alignment horizontal="center" vertical="center"/>
    </xf>
    <xf numFmtId="0" fontId="0" fillId="0" borderId="0" xfId="0" applyAlignment="1" applyProtection="1">
      <alignment horizontal="center" vertical="center"/>
    </xf>
    <xf numFmtId="0" fontId="0" fillId="3" borderId="3" xfId="0" applyFill="1" applyBorder="1" applyAlignment="1" applyProtection="1">
      <alignment horizontal="center" vertical="center"/>
    </xf>
    <xf numFmtId="0" fontId="0" fillId="3" borderId="3" xfId="0" applyFill="1" applyBorder="1" applyAlignment="1">
      <alignment horizontal="center"/>
    </xf>
    <xf numFmtId="0" fontId="0" fillId="3" borderId="3" xfId="0" applyFill="1" applyBorder="1" applyAlignment="1" applyProtection="1">
      <alignment horizontal="center"/>
    </xf>
    <xf numFmtId="0" fontId="0" fillId="5" borderId="1" xfId="0" applyFill="1" applyBorder="1" applyAlignment="1">
      <alignment horizontal="center"/>
    </xf>
    <xf numFmtId="177" fontId="0" fillId="2" borderId="1" xfId="1" applyNumberFormat="1" applyFont="1" applyFill="1" applyBorder="1" applyAlignment="1">
      <alignment horizontal="center"/>
    </xf>
    <xf numFmtId="0" fontId="0" fillId="3" borderId="3" xfId="0" applyFill="1" applyBorder="1" applyAlignment="1">
      <alignment horizontal="center" shrinkToFit="1"/>
    </xf>
    <xf numFmtId="0" fontId="0" fillId="5" borderId="3" xfId="0" applyFill="1" applyBorder="1" applyAlignment="1">
      <alignment horizontal="center"/>
    </xf>
    <xf numFmtId="0" fontId="9" fillId="0" borderId="0" xfId="0" applyFont="1" applyAlignment="1" applyProtection="1">
      <alignment horizontal="left" vertical="center"/>
    </xf>
    <xf numFmtId="177" fontId="0" fillId="2" borderId="41" xfId="0" applyNumberFormat="1" applyFill="1" applyBorder="1" applyAlignment="1">
      <alignment horizontal="center" vertical="center"/>
    </xf>
    <xf numFmtId="0" fontId="0" fillId="5" borderId="41" xfId="0" applyFill="1" applyBorder="1" applyAlignment="1">
      <alignment horizontal="center"/>
    </xf>
    <xf numFmtId="177" fontId="0" fillId="2" borderId="41" xfId="0" applyNumberFormat="1" applyFill="1" applyBorder="1" applyAlignment="1" applyProtection="1">
      <alignment horizontal="center" vertical="center"/>
    </xf>
    <xf numFmtId="0" fontId="0" fillId="5" borderId="41" xfId="0" applyFill="1" applyBorder="1" applyAlignment="1">
      <alignment horizontal="center" vertical="center"/>
    </xf>
    <xf numFmtId="177" fontId="0" fillId="2" borderId="41" xfId="1" applyNumberFormat="1" applyFont="1" applyFill="1" applyBorder="1" applyAlignment="1">
      <alignment horizontal="center"/>
    </xf>
    <xf numFmtId="0" fontId="0" fillId="0" borderId="1" xfId="0" applyFill="1" applyBorder="1" applyAlignment="1" applyProtection="1">
      <alignment horizontal="center"/>
    </xf>
    <xf numFmtId="184" fontId="0" fillId="2" borderId="3" xfId="0" applyNumberFormat="1" applyFill="1" applyBorder="1" applyAlignment="1" applyProtection="1">
      <alignment horizontal="center"/>
    </xf>
    <xf numFmtId="185" fontId="0" fillId="3" borderId="3" xfId="0" applyNumberFormat="1" applyFill="1" applyBorder="1" applyAlignment="1" applyProtection="1">
      <alignment horizontal="center"/>
    </xf>
    <xf numFmtId="186" fontId="0" fillId="3" borderId="3" xfId="0" applyNumberFormat="1" applyFill="1" applyBorder="1" applyAlignment="1" applyProtection="1">
      <alignment horizontal="center"/>
    </xf>
    <xf numFmtId="187" fontId="0" fillId="2" borderId="41" xfId="0" applyNumberFormat="1" applyFill="1" applyBorder="1" applyAlignment="1">
      <alignment horizontal="center" vertical="center"/>
    </xf>
    <xf numFmtId="188" fontId="0" fillId="2" borderId="41" xfId="0" applyNumberFormat="1" applyFont="1" applyFill="1" applyBorder="1" applyAlignment="1">
      <alignment horizontal="center" vertical="center"/>
    </xf>
    <xf numFmtId="0" fontId="11" fillId="0" borderId="0" xfId="0" applyFont="1" applyAlignment="1" applyProtection="1">
      <alignment vertical="top"/>
    </xf>
    <xf numFmtId="0" fontId="11" fillId="0" borderId="0" xfId="0" applyFont="1" applyBorder="1" applyAlignment="1" applyProtection="1">
      <alignment vertical="top"/>
    </xf>
    <xf numFmtId="0" fontId="11" fillId="0" borderId="0" xfId="0" applyFont="1" applyBorder="1" applyAlignment="1" applyProtection="1"/>
    <xf numFmtId="0" fontId="0" fillId="0" borderId="50" xfId="0" applyBorder="1"/>
    <xf numFmtId="0" fontId="11" fillId="0" borderId="14" xfId="0" applyFont="1" applyBorder="1" applyAlignment="1" applyProtection="1"/>
    <xf numFmtId="0" fontId="16" fillId="0" borderId="0" xfId="0" applyFont="1" applyBorder="1" applyAlignment="1" applyProtection="1">
      <alignment vertical="top"/>
    </xf>
    <xf numFmtId="184" fontId="0" fillId="2" borderId="41" xfId="0" applyNumberFormat="1" applyFill="1" applyBorder="1" applyAlignment="1" applyProtection="1">
      <alignment horizontal="center"/>
    </xf>
    <xf numFmtId="0" fontId="0" fillId="0" borderId="41" xfId="0" applyBorder="1" applyAlignment="1">
      <alignment horizontal="center"/>
    </xf>
    <xf numFmtId="0" fontId="0" fillId="0" borderId="0" xfId="0" applyAlignment="1" applyProtection="1">
      <alignment horizontal="distributed" vertical="center" indent="1"/>
    </xf>
    <xf numFmtId="0" fontId="0" fillId="0" borderId="0" xfId="0" applyFont="1" applyProtection="1"/>
    <xf numFmtId="0" fontId="3" fillId="0" borderId="0" xfId="0" applyFont="1" applyAlignment="1" applyProtection="1">
      <alignment vertical="center"/>
    </xf>
    <xf numFmtId="0" fontId="0" fillId="0" borderId="50" xfId="0" applyBorder="1" applyAlignment="1" applyProtection="1">
      <alignment horizontal="center"/>
    </xf>
    <xf numFmtId="0" fontId="8" fillId="0" borderId="0" xfId="0" applyFont="1" applyAlignment="1" applyProtection="1">
      <alignment horizontal="left"/>
    </xf>
    <xf numFmtId="0" fontId="20" fillId="0" borderId="0" xfId="0" applyFont="1" applyAlignment="1" applyProtection="1">
      <alignment horizontal="left"/>
    </xf>
    <xf numFmtId="0" fontId="10" fillId="5" borderId="0" xfId="0" applyFont="1" applyFill="1" applyBorder="1" applyAlignment="1" applyProtection="1">
      <alignment horizontal="center" vertical="center"/>
    </xf>
    <xf numFmtId="177" fontId="3" fillId="6" borderId="2" xfId="0" applyNumberFormat="1" applyFont="1" applyFill="1" applyBorder="1" applyAlignment="1" applyProtection="1">
      <alignment horizontal="center" vertical="center" wrapText="1"/>
    </xf>
    <xf numFmtId="177" fontId="3" fillId="6" borderId="18" xfId="0" applyNumberFormat="1" applyFont="1" applyFill="1"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Alignment="1" applyProtection="1">
      <alignment horizontal="center" vertical="center"/>
    </xf>
    <xf numFmtId="0" fontId="0" fillId="5" borderId="2" xfId="0" applyFont="1" applyFill="1" applyBorder="1" applyAlignment="1" applyProtection="1">
      <alignment horizontal="center" vertical="center"/>
    </xf>
    <xf numFmtId="0" fontId="0" fillId="5" borderId="43" xfId="0" applyFont="1" applyFill="1" applyBorder="1" applyAlignment="1" applyProtection="1">
      <alignment horizontal="center" vertical="center"/>
    </xf>
    <xf numFmtId="0" fontId="0" fillId="5" borderId="18" xfId="0" applyFont="1" applyFill="1" applyBorder="1" applyAlignment="1" applyProtection="1">
      <alignment horizontal="center" vertical="center"/>
    </xf>
    <xf numFmtId="179" fontId="4" fillId="6" borderId="2" xfId="0" applyNumberFormat="1" applyFont="1" applyFill="1" applyBorder="1" applyAlignment="1" applyProtection="1">
      <alignment horizontal="right" vertical="center"/>
    </xf>
    <xf numFmtId="179" fontId="4" fillId="6" borderId="18" xfId="0" applyNumberFormat="1" applyFont="1" applyFill="1" applyBorder="1" applyAlignment="1" applyProtection="1">
      <alignment horizontal="right" vertical="center"/>
    </xf>
    <xf numFmtId="0" fontId="9" fillId="3" borderId="9" xfId="0" applyFont="1" applyFill="1" applyBorder="1" applyAlignment="1" applyProtection="1">
      <alignment horizontal="center" vertical="center"/>
    </xf>
    <xf numFmtId="0" fontId="9" fillId="3" borderId="32"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178" fontId="3" fillId="0" borderId="32" xfId="0" applyNumberFormat="1" applyFont="1" applyBorder="1" applyAlignment="1" applyProtection="1">
      <alignment horizontal="center" vertical="center"/>
      <protection locked="0"/>
    </xf>
    <xf numFmtId="178" fontId="3" fillId="0" borderId="13" xfId="0" applyNumberFormat="1" applyFont="1" applyBorder="1" applyAlignment="1" applyProtection="1">
      <alignment horizontal="center" vertical="center"/>
      <protection locked="0"/>
    </xf>
    <xf numFmtId="177" fontId="3" fillId="2" borderId="32" xfId="0" applyNumberFormat="1" applyFont="1" applyFill="1" applyBorder="1" applyAlignment="1" applyProtection="1">
      <alignment horizontal="center" vertical="center"/>
    </xf>
    <xf numFmtId="177" fontId="3" fillId="2" borderId="10" xfId="0" applyNumberFormat="1" applyFont="1" applyFill="1" applyBorder="1" applyAlignment="1" applyProtection="1">
      <alignment horizontal="center" vertical="center"/>
    </xf>
    <xf numFmtId="177" fontId="3" fillId="2" borderId="13" xfId="0" applyNumberFormat="1" applyFont="1" applyFill="1" applyBorder="1" applyAlignment="1" applyProtection="1">
      <alignment horizontal="center" vertical="center"/>
    </xf>
    <xf numFmtId="177" fontId="3" fillId="2" borderId="14" xfId="0" applyNumberFormat="1" applyFont="1" applyFill="1" applyBorder="1" applyAlignment="1" applyProtection="1">
      <alignment horizontal="center" vertical="center"/>
    </xf>
    <xf numFmtId="177" fontId="3" fillId="6" borderId="9" xfId="0" applyNumberFormat="1" applyFont="1" applyFill="1" applyBorder="1" applyAlignment="1" applyProtection="1">
      <alignment horizontal="center" vertical="center"/>
    </xf>
    <xf numFmtId="177" fontId="3" fillId="6" borderId="32" xfId="0" applyNumberFormat="1" applyFont="1" applyFill="1" applyBorder="1" applyAlignment="1" applyProtection="1">
      <alignment horizontal="center" vertical="center"/>
    </xf>
    <xf numFmtId="177" fontId="3" fillId="6" borderId="10" xfId="0" applyNumberFormat="1" applyFont="1" applyFill="1" applyBorder="1" applyAlignment="1" applyProtection="1">
      <alignment horizontal="center" vertical="center"/>
    </xf>
    <xf numFmtId="177" fontId="3" fillId="6" borderId="12" xfId="0" applyNumberFormat="1" applyFont="1" applyFill="1" applyBorder="1" applyAlignment="1" applyProtection="1">
      <alignment horizontal="center" vertical="center"/>
    </xf>
    <xf numFmtId="177" fontId="3" fillId="6" borderId="13" xfId="0" applyNumberFormat="1" applyFont="1" applyFill="1" applyBorder="1" applyAlignment="1" applyProtection="1">
      <alignment horizontal="center" vertical="center"/>
    </xf>
    <xf numFmtId="177" fontId="3" fillId="6" borderId="14" xfId="0" applyNumberFormat="1" applyFont="1" applyFill="1" applyBorder="1" applyAlignment="1" applyProtection="1">
      <alignment horizontal="center" vertical="center"/>
    </xf>
    <xf numFmtId="0" fontId="12" fillId="7" borderId="0" xfId="0" applyFont="1" applyFill="1" applyBorder="1" applyAlignment="1" applyProtection="1">
      <alignment horizontal="center" vertical="center"/>
    </xf>
    <xf numFmtId="0" fontId="11" fillId="0" borderId="0" xfId="0" applyFont="1" applyBorder="1" applyAlignment="1" applyProtection="1">
      <alignment horizontal="left"/>
    </xf>
    <xf numFmtId="0" fontId="11" fillId="0" borderId="13" xfId="0" applyFont="1" applyBorder="1" applyAlignment="1" applyProtection="1">
      <alignment horizontal="left"/>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5" borderId="7" xfId="0" applyFill="1" applyBorder="1" applyAlignment="1" applyProtection="1">
      <alignment horizontal="center"/>
    </xf>
    <xf numFmtId="0" fontId="0" fillId="5" borderId="8" xfId="0" applyFill="1" applyBorder="1" applyAlignment="1" applyProtection="1">
      <alignment horizontal="center"/>
    </xf>
    <xf numFmtId="0" fontId="0" fillId="5" borderId="2" xfId="0" applyFill="1" applyBorder="1" applyAlignment="1" applyProtection="1">
      <alignment horizontal="center" vertical="center" wrapText="1"/>
    </xf>
    <xf numFmtId="0" fontId="0" fillId="5" borderId="2" xfId="0" applyFill="1" applyBorder="1" applyAlignment="1" applyProtection="1">
      <alignment horizontal="center" vertical="center"/>
    </xf>
    <xf numFmtId="0" fontId="0" fillId="5" borderId="18" xfId="0" applyFill="1" applyBorder="1" applyAlignment="1" applyProtection="1">
      <alignment horizontal="center" vertical="center"/>
    </xf>
    <xf numFmtId="177" fontId="3" fillId="6" borderId="2" xfId="1" applyNumberFormat="1" applyFont="1" applyFill="1" applyBorder="1" applyAlignment="1" applyProtection="1">
      <alignment horizontal="center" vertical="center"/>
    </xf>
    <xf numFmtId="177" fontId="3" fillId="6" borderId="18" xfId="1"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33" xfId="0" applyFont="1" applyBorder="1" applyAlignment="1" applyProtection="1">
      <alignment horizontal="center" vertical="center"/>
    </xf>
    <xf numFmtId="0" fontId="0" fillId="5" borderId="3" xfId="0" applyFill="1" applyBorder="1" applyAlignment="1" applyProtection="1">
      <alignment horizontal="center" vertical="center"/>
    </xf>
    <xf numFmtId="178" fontId="3" fillId="6" borderId="2" xfId="0" applyNumberFormat="1" applyFont="1" applyFill="1" applyBorder="1" applyAlignment="1" applyProtection="1">
      <alignment horizontal="center" vertical="center"/>
    </xf>
    <xf numFmtId="178" fontId="3" fillId="6" borderId="18" xfId="0" applyNumberFormat="1" applyFont="1" applyFill="1" applyBorder="1" applyAlignment="1" applyProtection="1">
      <alignment horizontal="center" vertical="center"/>
    </xf>
    <xf numFmtId="177" fontId="3" fillId="6" borderId="28" xfId="0" applyNumberFormat="1" applyFont="1" applyFill="1" applyBorder="1" applyAlignment="1" applyProtection="1">
      <alignment horizontal="center" vertical="center" wrapText="1"/>
    </xf>
    <xf numFmtId="177" fontId="0" fillId="6" borderId="3" xfId="0" applyNumberFormat="1" applyFill="1" applyBorder="1" applyAlignment="1" applyProtection="1">
      <alignment horizontal="center" vertical="center"/>
    </xf>
    <xf numFmtId="177" fontId="0" fillId="6" borderId="7" xfId="0" applyNumberFormat="1" applyFill="1" applyBorder="1" applyAlignment="1" applyProtection="1">
      <alignment horizontal="center" vertical="center"/>
    </xf>
    <xf numFmtId="177" fontId="0" fillId="6" borderId="8" xfId="0" applyNumberFormat="1" applyFill="1" applyBorder="1" applyAlignment="1" applyProtection="1">
      <alignment horizontal="center" vertical="center"/>
    </xf>
    <xf numFmtId="177" fontId="0" fillId="6" borderId="3" xfId="0" applyNumberFormat="1" applyFill="1" applyBorder="1" applyAlignment="1" applyProtection="1">
      <alignment horizontal="center"/>
    </xf>
    <xf numFmtId="177" fontId="0" fillId="6" borderId="7" xfId="0" applyNumberFormat="1" applyFill="1" applyBorder="1" applyAlignment="1" applyProtection="1">
      <alignment horizontal="center"/>
    </xf>
    <xf numFmtId="177" fontId="0" fillId="6" borderId="8" xfId="0" applyNumberFormat="1" applyFill="1" applyBorder="1" applyAlignment="1" applyProtection="1">
      <alignment horizontal="center"/>
    </xf>
    <xf numFmtId="0" fontId="0" fillId="0" borderId="3"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5" borderId="3" xfId="0" applyFill="1" applyBorder="1" applyAlignment="1" applyProtection="1">
      <alignment horizontal="center" vertical="center" wrapText="1"/>
    </xf>
    <xf numFmtId="0" fontId="0" fillId="5" borderId="7" xfId="0"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3" fillId="0" borderId="0" xfId="0" applyFont="1" applyAlignment="1" applyProtection="1">
      <alignment horizontal="center" vertical="center"/>
    </xf>
    <xf numFmtId="0" fontId="0" fillId="5" borderId="7" xfId="0" applyFill="1" applyBorder="1" applyAlignment="1" applyProtection="1">
      <alignment horizontal="center" vertical="center"/>
    </xf>
    <xf numFmtId="0" fontId="0" fillId="5" borderId="8" xfId="0"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177" fontId="3" fillId="6" borderId="5" xfId="1" applyNumberFormat="1" applyFont="1" applyFill="1" applyBorder="1" applyAlignment="1" applyProtection="1">
      <alignment horizontal="center" vertical="center"/>
    </xf>
    <xf numFmtId="177" fontId="3" fillId="6" borderId="6" xfId="1" applyNumberFormat="1" applyFont="1" applyFill="1" applyBorder="1" applyAlignment="1" applyProtection="1">
      <alignment horizontal="center" vertical="center"/>
    </xf>
    <xf numFmtId="177" fontId="3" fillId="6" borderId="16" xfId="1" applyNumberFormat="1" applyFont="1" applyFill="1" applyBorder="1" applyAlignment="1" applyProtection="1">
      <alignment horizontal="center" vertical="center"/>
    </xf>
    <xf numFmtId="177" fontId="3" fillId="6" borderId="17" xfId="1" applyNumberFormat="1" applyFont="1" applyFill="1" applyBorder="1" applyAlignment="1" applyProtection="1">
      <alignment horizontal="center" vertical="center"/>
    </xf>
    <xf numFmtId="0" fontId="0" fillId="5" borderId="18" xfId="0" applyFill="1" applyBorder="1" applyAlignment="1" applyProtection="1">
      <alignment horizontal="center" vertical="center" wrapText="1"/>
    </xf>
    <xf numFmtId="177" fontId="3" fillId="6" borderId="19" xfId="0" applyNumberFormat="1" applyFont="1" applyFill="1" applyBorder="1" applyAlignment="1" applyProtection="1">
      <alignment horizontal="center" vertical="center"/>
    </xf>
    <xf numFmtId="177" fontId="3" fillId="6" borderId="24" xfId="0" applyNumberFormat="1" applyFont="1" applyFill="1" applyBorder="1" applyAlignment="1" applyProtection="1">
      <alignment horizontal="center" vertical="center"/>
    </xf>
    <xf numFmtId="177" fontId="3" fillId="6" borderId="27" xfId="0" applyNumberFormat="1" applyFont="1" applyFill="1" applyBorder="1" applyAlignment="1" applyProtection="1">
      <alignment horizontal="center" vertical="center"/>
    </xf>
    <xf numFmtId="177" fontId="3" fillId="6" borderId="21" xfId="0" applyNumberFormat="1" applyFont="1" applyFill="1" applyBorder="1" applyAlignment="1" applyProtection="1">
      <alignment horizontal="center" vertical="center"/>
    </xf>
    <xf numFmtId="177" fontId="3" fillId="6" borderId="25" xfId="0" applyNumberFormat="1" applyFont="1" applyFill="1" applyBorder="1" applyAlignment="1" applyProtection="1">
      <alignment horizontal="center" vertical="center"/>
    </xf>
    <xf numFmtId="177" fontId="3" fillId="6" borderId="26" xfId="0" applyNumberFormat="1" applyFont="1" applyFill="1" applyBorder="1" applyAlignment="1" applyProtection="1">
      <alignment horizontal="center" vertical="center"/>
    </xf>
    <xf numFmtId="0" fontId="0" fillId="0" borderId="30" xfId="0" applyBorder="1" applyAlignment="1" applyProtection="1">
      <alignment horizontal="center" vertical="center"/>
    </xf>
    <xf numFmtId="0" fontId="0" fillId="0" borderId="24" xfId="0" applyBorder="1" applyAlignment="1" applyProtection="1">
      <alignment horizontal="center" vertical="center"/>
    </xf>
    <xf numFmtId="0" fontId="0" fillId="0" borderId="20" xfId="0" applyBorder="1" applyAlignment="1" applyProtection="1">
      <alignment horizontal="center" vertical="center"/>
    </xf>
    <xf numFmtId="0" fontId="0" fillId="0" borderId="31" xfId="0" applyBorder="1" applyAlignment="1" applyProtection="1">
      <alignment horizontal="center" vertical="center"/>
    </xf>
    <xf numFmtId="0" fontId="0" fillId="0" borderId="25" xfId="0" applyBorder="1" applyAlignment="1" applyProtection="1">
      <alignment horizontal="center" vertical="center"/>
    </xf>
    <xf numFmtId="0" fontId="0" fillId="0" borderId="22" xfId="0" applyBorder="1" applyAlignment="1" applyProtection="1">
      <alignment horizontal="center" vertical="center"/>
    </xf>
    <xf numFmtId="0" fontId="0" fillId="3" borderId="38" xfId="0" applyFill="1" applyBorder="1" applyAlignment="1" applyProtection="1">
      <alignment horizontal="center" vertical="center"/>
    </xf>
    <xf numFmtId="0" fontId="0" fillId="3" borderId="18" xfId="0" applyFill="1" applyBorder="1" applyAlignment="1" applyProtection="1">
      <alignment horizontal="center" vertical="center"/>
    </xf>
    <xf numFmtId="177" fontId="3" fillId="0" borderId="39" xfId="0" applyNumberFormat="1" applyFont="1" applyFill="1" applyBorder="1" applyAlignment="1" applyProtection="1">
      <alignment horizontal="center" vertical="center"/>
    </xf>
    <xf numFmtId="177" fontId="3" fillId="0" borderId="29" xfId="0" applyNumberFormat="1" applyFont="1" applyFill="1" applyBorder="1" applyAlignment="1" applyProtection="1">
      <alignment horizontal="center" vertical="center"/>
    </xf>
    <xf numFmtId="177" fontId="3" fillId="6" borderId="38" xfId="0" applyNumberFormat="1" applyFont="1" applyFill="1" applyBorder="1" applyAlignment="1" applyProtection="1">
      <alignment horizontal="center" vertical="center" wrapText="1"/>
    </xf>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16" xfId="0" applyFill="1" applyBorder="1" applyAlignment="1" applyProtection="1">
      <alignment horizontal="center" vertical="center"/>
    </xf>
    <xf numFmtId="0" fontId="0" fillId="0" borderId="0" xfId="0" applyBorder="1" applyAlignment="1" applyProtection="1">
      <alignment horizontal="left"/>
    </xf>
    <xf numFmtId="177" fontId="3" fillId="6" borderId="42" xfId="0" applyNumberFormat="1" applyFont="1" applyFill="1" applyBorder="1" applyAlignment="1" applyProtection="1">
      <alignment horizontal="center" vertical="center"/>
    </xf>
    <xf numFmtId="177" fontId="3" fillId="6" borderId="40" xfId="0" applyNumberFormat="1" applyFont="1" applyFill="1" applyBorder="1" applyAlignment="1" applyProtection="1">
      <alignment horizontal="center" vertical="center"/>
    </xf>
    <xf numFmtId="0" fontId="0" fillId="5" borderId="43" xfId="0" applyFill="1" applyBorder="1" applyAlignment="1" applyProtection="1">
      <alignment horizontal="center" wrapText="1"/>
    </xf>
    <xf numFmtId="0" fontId="0" fillId="5" borderId="18" xfId="0" applyFill="1" applyBorder="1" applyAlignment="1" applyProtection="1">
      <alignment horizontal="center" wrapText="1"/>
    </xf>
    <xf numFmtId="0" fontId="3" fillId="6" borderId="24" xfId="0" applyFont="1" applyFill="1" applyBorder="1" applyAlignment="1" applyProtection="1">
      <alignment horizontal="center" vertical="center"/>
    </xf>
    <xf numFmtId="0" fontId="3" fillId="6" borderId="27" xfId="0" applyFont="1" applyFill="1" applyBorder="1" applyAlignment="1" applyProtection="1">
      <alignment horizontal="center" vertical="center"/>
    </xf>
    <xf numFmtId="0" fontId="3" fillId="6" borderId="21"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0" borderId="3" xfId="0" applyFill="1" applyBorder="1" applyAlignment="1" applyProtection="1">
      <alignment horizontal="center"/>
    </xf>
    <xf numFmtId="0" fontId="0" fillId="0" borderId="7" xfId="0" applyFill="1" applyBorder="1" applyAlignment="1" applyProtection="1">
      <alignment horizontal="center"/>
    </xf>
    <xf numFmtId="178" fontId="9" fillId="6" borderId="43" xfId="0" applyNumberFormat="1" applyFont="1" applyFill="1" applyBorder="1" applyAlignment="1" applyProtection="1">
      <alignment horizontal="center" vertical="center"/>
    </xf>
    <xf numFmtId="178" fontId="9" fillId="6" borderId="18" xfId="0" applyNumberFormat="1" applyFont="1"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 xfId="0" applyFill="1" applyBorder="1" applyAlignment="1" applyProtection="1">
      <alignment horizontal="center" shrinkToFit="1"/>
    </xf>
    <xf numFmtId="0" fontId="0" fillId="0" borderId="7" xfId="0" applyFill="1" applyBorder="1" applyAlignment="1" applyProtection="1">
      <alignment horizontal="center" shrinkToFit="1"/>
    </xf>
    <xf numFmtId="0" fontId="0" fillId="3" borderId="1" xfId="0" applyFill="1" applyBorder="1" applyAlignment="1" applyProtection="1">
      <alignment horizontal="center" vertical="center"/>
    </xf>
    <xf numFmtId="0" fontId="0" fillId="0" borderId="3" xfId="0" applyBorder="1" applyAlignment="1" applyProtection="1">
      <alignment horizontal="center"/>
    </xf>
    <xf numFmtId="0" fontId="0" fillId="0" borderId="7" xfId="0" applyBorder="1" applyAlignment="1" applyProtection="1">
      <alignment horizontal="center"/>
    </xf>
    <xf numFmtId="0" fontId="0" fillId="5" borderId="43" xfId="0" applyFill="1" applyBorder="1" applyAlignment="1" applyProtection="1">
      <alignment horizontal="center" vertical="center"/>
    </xf>
    <xf numFmtId="0" fontId="0" fillId="5" borderId="43" xfId="0" applyFill="1" applyBorder="1" applyAlignment="1" applyProtection="1">
      <alignment horizontal="distributed" vertical="center" indent="1"/>
    </xf>
    <xf numFmtId="0" fontId="0" fillId="5" borderId="18" xfId="0" applyFill="1" applyBorder="1" applyAlignment="1" applyProtection="1">
      <alignment horizontal="distributed" vertical="center" indent="1"/>
    </xf>
    <xf numFmtId="0" fontId="0" fillId="0" borderId="41" xfId="0" applyBorder="1" applyAlignment="1" applyProtection="1">
      <alignment horizontal="center" vertical="center"/>
      <protection locked="0"/>
    </xf>
    <xf numFmtId="0" fontId="0" fillId="0" borderId="3" xfId="0" applyBorder="1" applyAlignment="1" applyProtection="1">
      <alignment horizontal="center" shrinkToFit="1"/>
    </xf>
    <xf numFmtId="0" fontId="0" fillId="0" borderId="7" xfId="0" applyBorder="1" applyAlignment="1" applyProtection="1">
      <alignment horizontal="center" shrinkToFit="1"/>
    </xf>
    <xf numFmtId="181" fontId="0" fillId="0" borderId="3" xfId="0" applyNumberFormat="1" applyBorder="1" applyAlignment="1" applyProtection="1">
      <alignment horizontal="center" shrinkToFit="1"/>
    </xf>
    <xf numFmtId="181" fontId="0" fillId="0" borderId="7" xfId="0" applyNumberFormat="1" applyBorder="1" applyAlignment="1" applyProtection="1">
      <alignment horizontal="center" shrinkToFit="1"/>
    </xf>
    <xf numFmtId="0" fontId="15" fillId="4" borderId="7" xfId="0" applyFont="1" applyFill="1" applyBorder="1" applyAlignment="1" applyProtection="1">
      <alignment horizontal="distributed" vertical="center" indent="1"/>
    </xf>
    <xf numFmtId="0" fontId="15" fillId="4" borderId="32" xfId="0" applyFont="1" applyFill="1" applyBorder="1" applyAlignment="1" applyProtection="1">
      <alignment horizontal="distributed" vertical="center" indent="1"/>
    </xf>
    <xf numFmtId="0" fontId="13" fillId="4" borderId="7" xfId="0" applyFont="1" applyFill="1" applyBorder="1" applyAlignment="1" applyProtection="1">
      <alignment horizontal="center" vertical="center" shrinkToFit="1"/>
    </xf>
    <xf numFmtId="0" fontId="13" fillId="4" borderId="32" xfId="0" applyFont="1" applyFill="1" applyBorder="1" applyAlignment="1" applyProtection="1">
      <alignment horizontal="center" vertical="center" shrinkToFit="1"/>
    </xf>
    <xf numFmtId="0" fontId="0" fillId="5" borderId="1" xfId="0" applyFill="1" applyBorder="1" applyAlignment="1" applyProtection="1">
      <alignment horizontal="distributed" vertical="center" indent="1"/>
    </xf>
    <xf numFmtId="0" fontId="0" fillId="3" borderId="42" xfId="0" applyFill="1" applyBorder="1" applyAlignment="1" applyProtection="1">
      <alignment horizontal="center" vertical="center"/>
    </xf>
    <xf numFmtId="0" fontId="0" fillId="0" borderId="42" xfId="0" applyBorder="1" applyAlignment="1" applyProtection="1">
      <alignment horizontal="left" wrapText="1"/>
    </xf>
    <xf numFmtId="0" fontId="0" fillId="0" borderId="32" xfId="0" applyBorder="1" applyAlignment="1" applyProtection="1">
      <alignment horizontal="left" wrapText="1"/>
    </xf>
    <xf numFmtId="0" fontId="0" fillId="0" borderId="40" xfId="0" applyBorder="1" applyAlignment="1" applyProtection="1">
      <alignment horizontal="left" wrapText="1"/>
    </xf>
    <xf numFmtId="0" fontId="0" fillId="0" borderId="11" xfId="0" applyBorder="1" applyAlignment="1" applyProtection="1">
      <alignment horizontal="left" wrapText="1"/>
    </xf>
    <xf numFmtId="0" fontId="0" fillId="0" borderId="0" xfId="0" applyBorder="1" applyAlignment="1" applyProtection="1">
      <alignment horizontal="left" wrapText="1"/>
    </xf>
    <xf numFmtId="0" fontId="0" fillId="0" borderId="33"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14" xfId="0" applyBorder="1" applyAlignment="1" applyProtection="1">
      <alignment horizontal="left" wrapText="1"/>
    </xf>
    <xf numFmtId="177" fontId="0" fillId="2" borderId="42" xfId="0" applyNumberFormat="1" applyFill="1" applyBorder="1" applyAlignment="1" applyProtection="1">
      <alignment horizontal="center" vertical="center"/>
    </xf>
    <xf numFmtId="177" fontId="0" fillId="2" borderId="11" xfId="0" applyNumberFormat="1" applyFill="1" applyBorder="1" applyAlignment="1" applyProtection="1">
      <alignment horizontal="center" vertical="center"/>
    </xf>
    <xf numFmtId="177" fontId="0" fillId="2" borderId="12" xfId="0" applyNumberFormat="1" applyFill="1" applyBorder="1" applyAlignment="1" applyProtection="1">
      <alignment horizontal="center" vertical="center"/>
    </xf>
    <xf numFmtId="0" fontId="0" fillId="5" borderId="41" xfId="0" applyFill="1" applyBorder="1" applyAlignment="1" applyProtection="1">
      <alignment horizontal="center"/>
    </xf>
    <xf numFmtId="0" fontId="19" fillId="0" borderId="13" xfId="0" applyFont="1" applyBorder="1" applyAlignment="1" applyProtection="1">
      <alignment horizontal="left" shrinkToFit="1"/>
    </xf>
    <xf numFmtId="0" fontId="0" fillId="5" borderId="41" xfId="0" applyFill="1" applyBorder="1" applyAlignment="1" applyProtection="1">
      <alignment horizontal="center" vertical="center"/>
    </xf>
    <xf numFmtId="0" fontId="5" fillId="5" borderId="34"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xf>
    <xf numFmtId="0" fontId="5" fillId="5" borderId="36"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177" fontId="17" fillId="6" borderId="35" xfId="0" applyNumberFormat="1" applyFont="1" applyFill="1" applyBorder="1" applyAlignment="1" applyProtection="1">
      <alignment horizontal="center" vertical="center"/>
    </xf>
    <xf numFmtId="0" fontId="17" fillId="6" borderId="35" xfId="0" applyFont="1" applyFill="1" applyBorder="1" applyAlignment="1" applyProtection="1">
      <alignment horizontal="center" vertical="center"/>
    </xf>
    <xf numFmtId="0" fontId="17" fillId="6" borderId="44" xfId="0" applyFont="1" applyFill="1" applyBorder="1" applyAlignment="1" applyProtection="1">
      <alignment horizontal="center" vertical="center"/>
    </xf>
    <xf numFmtId="0" fontId="17" fillId="6" borderId="37" xfId="0" applyFont="1" applyFill="1" applyBorder="1" applyAlignment="1" applyProtection="1">
      <alignment horizontal="center" vertical="center"/>
    </xf>
    <xf numFmtId="0" fontId="17" fillId="6" borderId="45" xfId="0" applyFont="1" applyFill="1" applyBorder="1" applyAlignment="1" applyProtection="1">
      <alignment horizontal="center" vertical="center"/>
    </xf>
    <xf numFmtId="0" fontId="4" fillId="0" borderId="41" xfId="0" applyFont="1" applyBorder="1" applyAlignment="1" applyProtection="1">
      <alignment horizontal="center" vertical="center"/>
      <protection locked="0"/>
    </xf>
    <xf numFmtId="14" fontId="3" fillId="0" borderId="41" xfId="0" applyNumberFormat="1" applyFont="1" applyBorder="1" applyAlignment="1" applyProtection="1">
      <alignment horizontal="center" vertical="center" shrinkToFit="1"/>
      <protection locked="0"/>
    </xf>
    <xf numFmtId="177" fontId="3" fillId="0" borderId="41" xfId="0" applyNumberFormat="1" applyFont="1" applyBorder="1" applyAlignment="1" applyProtection="1">
      <alignment horizontal="center" vertical="center"/>
      <protection locked="0"/>
    </xf>
    <xf numFmtId="177" fontId="3" fillId="6" borderId="41" xfId="0" applyNumberFormat="1" applyFont="1" applyFill="1" applyBorder="1" applyAlignment="1" applyProtection="1">
      <alignment horizontal="center" vertical="center" shrinkToFit="1"/>
    </xf>
    <xf numFmtId="177" fontId="3" fillId="6" borderId="41" xfId="0" applyNumberFormat="1" applyFont="1" applyFill="1" applyBorder="1" applyAlignment="1" applyProtection="1">
      <alignment horizontal="center" vertical="center"/>
    </xf>
    <xf numFmtId="177" fontId="3" fillId="6" borderId="5" xfId="0" applyNumberFormat="1" applyFont="1" applyFill="1" applyBorder="1" applyAlignment="1" applyProtection="1">
      <alignment horizontal="center" vertical="center"/>
    </xf>
    <xf numFmtId="177" fontId="3" fillId="6" borderId="6" xfId="0" applyNumberFormat="1" applyFont="1" applyFill="1" applyBorder="1" applyAlignment="1" applyProtection="1">
      <alignment horizontal="center" vertical="center"/>
    </xf>
    <xf numFmtId="177" fontId="3" fillId="6" borderId="16" xfId="0" applyNumberFormat="1" applyFont="1" applyFill="1" applyBorder="1" applyAlignment="1" applyProtection="1">
      <alignment horizontal="center" vertical="center"/>
    </xf>
    <xf numFmtId="177" fontId="3" fillId="6" borderId="17" xfId="0"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4" fillId="5" borderId="46" xfId="0" applyFont="1" applyFill="1" applyBorder="1" applyAlignment="1" applyProtection="1">
      <alignment horizontal="center" vertical="center" wrapText="1"/>
    </xf>
    <xf numFmtId="0" fontId="4" fillId="5" borderId="52"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183" fontId="2" fillId="6" borderId="46" xfId="0" applyNumberFormat="1" applyFont="1" applyFill="1" applyBorder="1" applyAlignment="1" applyProtection="1">
      <alignment horizontal="center" vertical="center"/>
    </xf>
    <xf numFmtId="183" fontId="2" fillId="6" borderId="52" xfId="0" applyNumberFormat="1" applyFont="1" applyFill="1" applyBorder="1" applyAlignment="1" applyProtection="1">
      <alignment horizontal="center" vertical="center"/>
    </xf>
    <xf numFmtId="183" fontId="2" fillId="6" borderId="47" xfId="0" applyNumberFormat="1" applyFont="1" applyFill="1" applyBorder="1" applyAlignment="1" applyProtection="1">
      <alignment horizontal="center" vertical="center"/>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51" xfId="0" applyFont="1" applyFill="1" applyBorder="1" applyAlignment="1">
      <alignment horizontal="center" vertical="center"/>
    </xf>
    <xf numFmtId="0" fontId="11" fillId="5" borderId="52"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8" fillId="6" borderId="35" xfId="0" applyFont="1" applyFill="1" applyBorder="1" applyAlignment="1">
      <alignment horizontal="center" vertical="center"/>
    </xf>
    <xf numFmtId="0" fontId="18" fillId="6" borderId="44" xfId="0" applyFont="1" applyFill="1" applyBorder="1" applyAlignment="1">
      <alignment horizontal="center" vertical="center"/>
    </xf>
    <xf numFmtId="0" fontId="18" fillId="6" borderId="52" xfId="0" applyFont="1" applyFill="1" applyBorder="1" applyAlignment="1">
      <alignment horizontal="center" vertical="center"/>
    </xf>
    <xf numFmtId="0" fontId="18" fillId="6" borderId="53" xfId="0" applyFont="1" applyFill="1" applyBorder="1" applyAlignment="1">
      <alignment horizontal="center" vertical="center"/>
    </xf>
    <xf numFmtId="0" fontId="18" fillId="6" borderId="37" xfId="0" applyFont="1" applyFill="1" applyBorder="1" applyAlignment="1">
      <alignment horizontal="center" vertical="center"/>
    </xf>
    <xf numFmtId="0" fontId="18" fillId="6" borderId="45" xfId="0" applyFont="1" applyFill="1" applyBorder="1" applyAlignment="1">
      <alignment horizontal="center" vertical="center"/>
    </xf>
    <xf numFmtId="0" fontId="0" fillId="0" borderId="23" xfId="0" applyBorder="1" applyAlignment="1" applyProtection="1">
      <alignment horizontal="center" vertical="center"/>
    </xf>
    <xf numFmtId="0" fontId="0" fillId="0" borderId="48" xfId="0" applyBorder="1" applyAlignment="1" applyProtection="1">
      <alignment horizontal="center" vertical="center"/>
    </xf>
    <xf numFmtId="0" fontId="11" fillId="5" borderId="34" xfId="0" applyFont="1" applyFill="1" applyBorder="1" applyAlignment="1" applyProtection="1">
      <alignment horizontal="center" vertical="center"/>
    </xf>
    <xf numFmtId="0" fontId="11" fillId="5" borderId="35" xfId="0" applyFont="1" applyFill="1" applyBorder="1" applyAlignment="1" applyProtection="1">
      <alignment horizontal="center" vertical="center"/>
    </xf>
    <xf numFmtId="0" fontId="11" fillId="5" borderId="36"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177" fontId="17" fillId="6" borderId="44" xfId="0" applyNumberFormat="1" applyFont="1" applyFill="1" applyBorder="1" applyAlignment="1" applyProtection="1">
      <alignment horizontal="center" vertical="center"/>
    </xf>
    <xf numFmtId="177" fontId="17" fillId="6" borderId="37" xfId="0" applyNumberFormat="1" applyFont="1" applyFill="1" applyBorder="1" applyAlignment="1" applyProtection="1">
      <alignment horizontal="center" vertical="center"/>
    </xf>
    <xf numFmtId="177" fontId="17" fillId="6" borderId="45" xfId="0" applyNumberFormat="1"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4" fillId="0" borderId="48" xfId="0" applyFont="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0" fillId="5" borderId="43" xfId="0" applyFill="1" applyBorder="1" applyAlignment="1" applyProtection="1">
      <alignment horizontal="center"/>
    </xf>
    <xf numFmtId="178" fontId="3" fillId="6" borderId="28" xfId="0" applyNumberFormat="1" applyFont="1" applyFill="1" applyBorder="1" applyAlignment="1" applyProtection="1">
      <alignment horizontal="center" vertical="center"/>
    </xf>
    <xf numFmtId="178" fontId="3" fillId="0" borderId="54" xfId="0" applyNumberFormat="1" applyFont="1" applyBorder="1" applyAlignment="1" applyProtection="1">
      <alignment horizontal="center" vertical="center"/>
      <protection locked="0"/>
    </xf>
    <xf numFmtId="178" fontId="3" fillId="0" borderId="55" xfId="0" applyNumberFormat="1" applyFont="1" applyBorder="1" applyAlignment="1" applyProtection="1">
      <alignment horizontal="center" vertical="center"/>
      <protection locked="0"/>
    </xf>
    <xf numFmtId="178" fontId="3" fillId="0" borderId="56" xfId="0" applyNumberFormat="1" applyFont="1" applyBorder="1" applyAlignment="1" applyProtection="1">
      <alignment horizontal="center" vertical="center"/>
      <protection locked="0"/>
    </xf>
    <xf numFmtId="178" fontId="3" fillId="0" borderId="57" xfId="0" applyNumberFormat="1" applyFont="1" applyBorder="1" applyAlignment="1" applyProtection="1">
      <alignment horizontal="center" vertical="center"/>
      <protection locked="0"/>
    </xf>
    <xf numFmtId="178" fontId="3" fillId="0" borderId="58" xfId="0" applyNumberFormat="1" applyFont="1" applyBorder="1" applyAlignment="1" applyProtection="1">
      <alignment horizontal="center" vertical="center"/>
      <protection locked="0"/>
    </xf>
    <xf numFmtId="178" fontId="3" fillId="0" borderId="59" xfId="0" applyNumberFormat="1" applyFont="1" applyBorder="1" applyAlignment="1" applyProtection="1">
      <alignment horizontal="center" vertical="center"/>
      <protection locked="0"/>
    </xf>
    <xf numFmtId="178" fontId="3" fillId="0" borderId="60" xfId="0" applyNumberFormat="1" applyFont="1" applyBorder="1" applyAlignment="1" applyProtection="1">
      <alignment horizontal="center" vertical="center"/>
      <protection locked="0"/>
    </xf>
    <xf numFmtId="178" fontId="3" fillId="0" borderId="61" xfId="0" applyNumberFormat="1" applyFont="1" applyBorder="1" applyAlignment="1" applyProtection="1">
      <alignment horizontal="center" vertical="center"/>
      <protection locked="0"/>
    </xf>
    <xf numFmtId="178" fontId="3" fillId="0" borderId="43" xfId="0" applyNumberFormat="1" applyFont="1" applyBorder="1" applyAlignment="1" applyProtection="1">
      <alignment horizontal="center" vertical="center"/>
      <protection locked="0"/>
    </xf>
    <xf numFmtId="178" fontId="3" fillId="0" borderId="62" xfId="0" applyNumberFormat="1" applyFont="1" applyBorder="1" applyAlignment="1" applyProtection="1">
      <alignment horizontal="center" vertical="center"/>
      <protection locked="0"/>
    </xf>
    <xf numFmtId="178" fontId="3" fillId="0" borderId="63" xfId="0" applyNumberFormat="1" applyFont="1" applyBorder="1" applyAlignment="1" applyProtection="1">
      <alignment horizontal="center" vertical="center"/>
      <protection locked="0"/>
    </xf>
    <xf numFmtId="178" fontId="3" fillId="0" borderId="64" xfId="0" applyNumberFormat="1" applyFont="1" applyBorder="1" applyAlignment="1" applyProtection="1">
      <alignment horizontal="center" vertical="center"/>
      <protection locked="0"/>
    </xf>
    <xf numFmtId="178" fontId="3" fillId="0" borderId="65" xfId="0" applyNumberFormat="1" applyFont="1" applyBorder="1" applyAlignment="1" applyProtection="1">
      <alignment horizontal="center" vertical="center"/>
      <protection locked="0"/>
    </xf>
    <xf numFmtId="0" fontId="0" fillId="5" borderId="42"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177" fontId="3" fillId="4" borderId="66" xfId="0" applyNumberFormat="1" applyFont="1" applyFill="1" applyBorder="1" applyAlignment="1" applyProtection="1">
      <alignment horizontal="center" vertical="center"/>
      <protection locked="0"/>
    </xf>
    <xf numFmtId="177" fontId="3" fillId="4" borderId="67" xfId="0" applyNumberFormat="1" applyFont="1" applyFill="1" applyBorder="1" applyAlignment="1" applyProtection="1">
      <alignment horizontal="center" vertical="center"/>
      <protection locked="0"/>
    </xf>
    <xf numFmtId="177" fontId="3" fillId="4" borderId="68" xfId="0" applyNumberFormat="1" applyFont="1" applyFill="1" applyBorder="1" applyAlignment="1" applyProtection="1">
      <alignment horizontal="center" vertical="center"/>
      <protection locked="0"/>
    </xf>
    <xf numFmtId="177" fontId="3" fillId="4" borderId="63" xfId="0" applyNumberFormat="1" applyFont="1" applyFill="1" applyBorder="1" applyAlignment="1" applyProtection="1">
      <alignment horizontal="center" vertical="center"/>
      <protection locked="0"/>
    </xf>
    <xf numFmtId="177" fontId="3" fillId="4" borderId="64" xfId="0" applyNumberFormat="1" applyFont="1" applyFill="1" applyBorder="1" applyAlignment="1" applyProtection="1">
      <alignment horizontal="center" vertical="center"/>
      <protection locked="0"/>
    </xf>
    <xf numFmtId="177" fontId="3" fillId="4" borderId="65" xfId="0" applyNumberFormat="1" applyFont="1" applyFill="1" applyBorder="1" applyAlignment="1" applyProtection="1">
      <alignment horizontal="center" vertical="center"/>
      <protection locked="0"/>
    </xf>
    <xf numFmtId="178" fontId="4" fillId="0" borderId="69" xfId="0" applyNumberFormat="1" applyFont="1" applyBorder="1" applyAlignment="1" applyProtection="1">
      <alignment horizontal="center" vertical="center"/>
      <protection locked="0"/>
    </xf>
    <xf numFmtId="178" fontId="4" fillId="0" borderId="70" xfId="0" applyNumberFormat="1" applyFont="1" applyBorder="1" applyAlignment="1" applyProtection="1">
      <alignment horizontal="center" vertical="center"/>
      <protection locked="0"/>
    </xf>
    <xf numFmtId="178" fontId="4" fillId="0" borderId="71" xfId="0" applyNumberFormat="1" applyFont="1" applyBorder="1" applyAlignment="1" applyProtection="1">
      <alignment horizontal="center" vertical="center"/>
      <protection locked="0"/>
    </xf>
    <xf numFmtId="178" fontId="4" fillId="0" borderId="72" xfId="0" applyNumberFormat="1" applyFont="1" applyBorder="1" applyAlignment="1" applyProtection="1">
      <alignment horizontal="center" vertical="center"/>
      <protection locked="0"/>
    </xf>
    <xf numFmtId="178" fontId="4" fillId="0" borderId="73" xfId="0" applyNumberFormat="1" applyFont="1" applyBorder="1" applyAlignment="1" applyProtection="1">
      <alignment horizontal="center" vertical="center"/>
      <protection locked="0"/>
    </xf>
    <xf numFmtId="178" fontId="4" fillId="0" borderId="74" xfId="0" applyNumberFormat="1" applyFont="1" applyBorder="1" applyAlignment="1" applyProtection="1">
      <alignment horizontal="center" vertical="center"/>
      <protection locked="0"/>
    </xf>
    <xf numFmtId="0" fontId="0" fillId="5" borderId="42" xfId="0" applyFill="1" applyBorder="1" applyAlignment="1" applyProtection="1">
      <alignment horizontal="center" wrapText="1"/>
    </xf>
    <xf numFmtId="0" fontId="0" fillId="5" borderId="12" xfId="0" applyFill="1" applyBorder="1" applyAlignment="1" applyProtection="1">
      <alignment horizontal="center" wrapText="1"/>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76" xfId="0" applyBorder="1" applyAlignment="1" applyProtection="1">
      <alignment horizontal="center"/>
      <protection locked="0"/>
    </xf>
    <xf numFmtId="0" fontId="0" fillId="0" borderId="77" xfId="0" applyBorder="1" applyAlignment="1" applyProtection="1">
      <alignment horizontal="center"/>
      <protection locked="0"/>
    </xf>
    <xf numFmtId="0" fontId="0" fillId="5" borderId="42" xfId="0" applyFill="1" applyBorder="1" applyAlignment="1" applyProtection="1">
      <alignment horizontal="center" vertical="center"/>
    </xf>
    <xf numFmtId="0" fontId="0" fillId="5" borderId="12" xfId="0" applyFill="1" applyBorder="1" applyAlignment="1" applyProtection="1">
      <alignment horizontal="center" vertical="center"/>
    </xf>
    <xf numFmtId="178" fontId="9" fillId="0" borderId="66" xfId="0" applyNumberFormat="1" applyFont="1" applyBorder="1" applyAlignment="1" applyProtection="1">
      <alignment horizontal="center" vertical="center"/>
      <protection locked="0"/>
    </xf>
    <xf numFmtId="178" fontId="9" fillId="0" borderId="67" xfId="0" applyNumberFormat="1" applyFont="1" applyBorder="1" applyAlignment="1" applyProtection="1">
      <alignment horizontal="center" vertical="center"/>
      <protection locked="0"/>
    </xf>
    <xf numFmtId="178" fontId="9" fillId="0" borderId="68" xfId="0" applyNumberFormat="1" applyFont="1" applyBorder="1" applyAlignment="1" applyProtection="1">
      <alignment horizontal="center" vertical="center"/>
      <protection locked="0"/>
    </xf>
    <xf numFmtId="178" fontId="9" fillId="0" borderId="63" xfId="0" applyNumberFormat="1" applyFont="1" applyBorder="1" applyAlignment="1" applyProtection="1">
      <alignment horizontal="center" vertical="center"/>
      <protection locked="0"/>
    </xf>
    <xf numFmtId="178" fontId="9" fillId="0" borderId="64" xfId="0" applyNumberFormat="1" applyFont="1" applyBorder="1" applyAlignment="1" applyProtection="1">
      <alignment horizontal="center" vertical="center"/>
      <protection locked="0"/>
    </xf>
    <xf numFmtId="178" fontId="9" fillId="0" borderId="65" xfId="0" applyNumberFormat="1" applyFont="1" applyBorder="1" applyAlignment="1" applyProtection="1">
      <alignment horizontal="center" vertical="center"/>
      <protection locked="0"/>
    </xf>
    <xf numFmtId="0" fontId="0" fillId="5" borderId="42" xfId="0" applyFill="1" applyBorder="1" applyAlignment="1" applyProtection="1">
      <alignment horizontal="distributed" vertical="center" indent="1"/>
    </xf>
    <xf numFmtId="0" fontId="0" fillId="5" borderId="12" xfId="0" applyFill="1" applyBorder="1" applyAlignment="1" applyProtection="1">
      <alignment horizontal="distributed" vertical="center" indent="1"/>
    </xf>
    <xf numFmtId="178" fontId="3" fillId="4" borderId="66" xfId="0" applyNumberFormat="1" applyFont="1" applyFill="1" applyBorder="1" applyAlignment="1" applyProtection="1">
      <alignment horizontal="center" vertical="center"/>
      <protection locked="0"/>
    </xf>
    <xf numFmtId="178" fontId="3" fillId="4" borderId="67" xfId="0" applyNumberFormat="1" applyFont="1" applyFill="1" applyBorder="1" applyAlignment="1" applyProtection="1">
      <alignment horizontal="center" vertical="center"/>
      <protection locked="0"/>
    </xf>
    <xf numFmtId="178" fontId="3" fillId="4" borderId="68" xfId="0" applyNumberFormat="1" applyFont="1" applyFill="1" applyBorder="1" applyAlignment="1" applyProtection="1">
      <alignment horizontal="center" vertical="center"/>
      <protection locked="0"/>
    </xf>
    <xf numFmtId="178" fontId="3" fillId="4" borderId="63" xfId="0" applyNumberFormat="1" applyFont="1" applyFill="1" applyBorder="1" applyAlignment="1" applyProtection="1">
      <alignment horizontal="center" vertical="center"/>
      <protection locked="0"/>
    </xf>
    <xf numFmtId="178" fontId="3" fillId="4" borderId="64" xfId="0" applyNumberFormat="1" applyFont="1" applyFill="1" applyBorder="1" applyAlignment="1" applyProtection="1">
      <alignment horizontal="center" vertical="center"/>
      <protection locked="0"/>
    </xf>
    <xf numFmtId="178" fontId="3" fillId="4" borderId="65" xfId="0" applyNumberFormat="1" applyFont="1" applyFill="1" applyBorder="1" applyAlignment="1" applyProtection="1">
      <alignment horizontal="center" vertical="center"/>
      <protection locked="0"/>
    </xf>
    <xf numFmtId="0" fontId="16" fillId="0" borderId="66" xfId="0" applyFont="1" applyFill="1" applyBorder="1" applyAlignment="1" applyProtection="1">
      <alignment horizontal="center" vertical="center" wrapText="1"/>
      <protection locked="0"/>
    </xf>
    <xf numFmtId="0" fontId="16" fillId="0" borderId="67"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182" fontId="3" fillId="0" borderId="66" xfId="0" applyNumberFormat="1" applyFont="1" applyFill="1" applyBorder="1" applyAlignment="1" applyProtection="1">
      <alignment horizontal="center" vertical="center"/>
      <protection locked="0"/>
    </xf>
    <xf numFmtId="182" fontId="3" fillId="0" borderId="67" xfId="0" applyNumberFormat="1" applyFont="1" applyFill="1" applyBorder="1" applyAlignment="1" applyProtection="1">
      <alignment horizontal="center" vertical="center"/>
      <protection locked="0"/>
    </xf>
    <xf numFmtId="182" fontId="3" fillId="0" borderId="68" xfId="0" applyNumberFormat="1" applyFont="1" applyFill="1" applyBorder="1" applyAlignment="1" applyProtection="1">
      <alignment horizontal="center" vertical="center"/>
      <protection locked="0"/>
    </xf>
    <xf numFmtId="182" fontId="3" fillId="0" borderId="63" xfId="0" applyNumberFormat="1" applyFont="1" applyFill="1" applyBorder="1" applyAlignment="1" applyProtection="1">
      <alignment horizontal="center" vertical="center"/>
      <protection locked="0"/>
    </xf>
    <xf numFmtId="182" fontId="3" fillId="0" borderId="64" xfId="0" applyNumberFormat="1" applyFont="1" applyFill="1" applyBorder="1" applyAlignment="1" applyProtection="1">
      <alignment horizontal="center" vertical="center"/>
      <protection locked="0"/>
    </xf>
    <xf numFmtId="182" fontId="3" fillId="0" borderId="65" xfId="0" applyNumberFormat="1" applyFont="1" applyFill="1" applyBorder="1" applyAlignment="1" applyProtection="1">
      <alignment horizontal="center" vertical="center"/>
      <protection locked="0"/>
    </xf>
    <xf numFmtId="177" fontId="3" fillId="6" borderId="8" xfId="0" applyNumberFormat="1" applyFont="1" applyFill="1" applyBorder="1" applyAlignment="1" applyProtection="1">
      <alignment horizontal="center" vertical="center" shrinkToFit="1"/>
    </xf>
    <xf numFmtId="180" fontId="0" fillId="5" borderId="43" xfId="0" applyNumberFormat="1" applyFill="1" applyBorder="1" applyAlignment="1" applyProtection="1">
      <alignment horizontal="center"/>
    </xf>
    <xf numFmtId="0" fontId="4" fillId="0" borderId="69"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14" fontId="3" fillId="0" borderId="70" xfId="0" applyNumberFormat="1" applyFont="1" applyBorder="1" applyAlignment="1" applyProtection="1">
      <alignment horizontal="center" vertical="center" shrinkToFit="1"/>
      <protection locked="0"/>
    </xf>
    <xf numFmtId="177" fontId="3" fillId="0" borderId="70" xfId="0" applyNumberFormat="1" applyFont="1" applyBorder="1" applyAlignment="1" applyProtection="1">
      <alignment horizontal="center" vertical="center"/>
      <protection locked="0"/>
    </xf>
    <xf numFmtId="177" fontId="3" fillId="0" borderId="71" xfId="0" applyNumberFormat="1"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177" fontId="3" fillId="0" borderId="79" xfId="0" applyNumberFormat="1"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14" fontId="3" fillId="0" borderId="73" xfId="0" applyNumberFormat="1" applyFont="1" applyBorder="1" applyAlignment="1" applyProtection="1">
      <alignment horizontal="center" vertical="center" shrinkToFit="1"/>
      <protection locked="0"/>
    </xf>
    <xf numFmtId="177" fontId="3" fillId="0" borderId="73" xfId="0" applyNumberFormat="1" applyFont="1" applyBorder="1" applyAlignment="1" applyProtection="1">
      <alignment horizontal="center" vertical="center"/>
      <protection locked="0"/>
    </xf>
    <xf numFmtId="177" fontId="3" fillId="0" borderId="74" xfId="0" applyNumberFormat="1" applyFont="1" applyBorder="1" applyAlignment="1" applyProtection="1">
      <alignment horizontal="center" vertical="center"/>
      <protection locked="0"/>
    </xf>
    <xf numFmtId="177" fontId="3" fillId="6" borderId="3" xfId="0" applyNumberFormat="1" applyFont="1" applyFill="1" applyBorder="1" applyAlignment="1" applyProtection="1">
      <alignment horizontal="center" vertical="center"/>
    </xf>
    <xf numFmtId="0" fontId="0" fillId="5" borderId="43" xfId="0" applyFill="1" applyBorder="1" applyAlignment="1" applyProtection="1">
      <alignment horizontal="center" vertical="center" shrinkToFit="1"/>
    </xf>
    <xf numFmtId="177" fontId="3" fillId="0" borderId="69" xfId="0" applyNumberFormat="1" applyFont="1" applyBorder="1" applyAlignment="1" applyProtection="1">
      <alignment horizontal="center" vertical="center"/>
      <protection locked="0"/>
    </xf>
    <xf numFmtId="177" fontId="3" fillId="0" borderId="78" xfId="0" applyNumberFormat="1" applyFont="1" applyBorder="1" applyAlignment="1" applyProtection="1">
      <alignment horizontal="center" vertical="center"/>
      <protection locked="0"/>
    </xf>
    <xf numFmtId="177" fontId="3" fillId="0" borderId="72" xfId="0" applyNumberFormat="1" applyFont="1" applyBorder="1" applyAlignment="1" applyProtection="1">
      <alignment horizontal="center" vertical="center"/>
      <protection locked="0"/>
    </xf>
    <xf numFmtId="176" fontId="3" fillId="0" borderId="54" xfId="0" applyNumberFormat="1" applyFont="1" applyBorder="1" applyAlignment="1" applyProtection="1">
      <alignment horizontal="center" vertical="center"/>
      <protection locked="0"/>
    </xf>
    <xf numFmtId="176" fontId="3" fillId="0" borderId="55" xfId="0" applyNumberFormat="1" applyFont="1" applyBorder="1" applyAlignment="1" applyProtection="1">
      <alignment horizontal="center" vertical="center"/>
      <protection locked="0"/>
    </xf>
    <xf numFmtId="176" fontId="3" fillId="0" borderId="56" xfId="0" applyNumberFormat="1" applyFont="1" applyBorder="1" applyAlignment="1" applyProtection="1">
      <alignment horizontal="center" vertical="center"/>
      <protection locked="0"/>
    </xf>
    <xf numFmtId="176" fontId="3" fillId="0" borderId="75" xfId="0" applyNumberFormat="1" applyFont="1" applyBorder="1" applyAlignment="1" applyProtection="1">
      <alignment horizontal="center" vertical="center"/>
      <protection locked="0"/>
    </xf>
    <xf numFmtId="176" fontId="3" fillId="0" borderId="76" xfId="0" applyNumberFormat="1" applyFont="1" applyBorder="1" applyAlignment="1" applyProtection="1">
      <alignment horizontal="center" vertical="center"/>
      <protection locked="0"/>
    </xf>
    <xf numFmtId="176" fontId="3" fillId="0" borderId="77" xfId="0" applyNumberFormat="1" applyFont="1" applyBorder="1" applyAlignment="1" applyProtection="1">
      <alignment horizontal="center" vertical="center"/>
      <protection locked="0"/>
    </xf>
    <xf numFmtId="56" fontId="3" fillId="0" borderId="66" xfId="0" applyNumberFormat="1"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176" fontId="3" fillId="0" borderId="66" xfId="0" applyNumberFormat="1" applyFont="1" applyBorder="1" applyAlignment="1" applyProtection="1">
      <alignment horizontal="center" vertical="center"/>
      <protection locked="0"/>
    </xf>
    <xf numFmtId="176" fontId="3" fillId="0" borderId="67" xfId="0" applyNumberFormat="1" applyFont="1" applyBorder="1" applyAlignment="1" applyProtection="1">
      <alignment horizontal="center" vertical="center"/>
      <protection locked="0"/>
    </xf>
    <xf numFmtId="176" fontId="3" fillId="0" borderId="68" xfId="0" applyNumberFormat="1" applyFont="1" applyBorder="1" applyAlignment="1" applyProtection="1">
      <alignment horizontal="center" vertical="center"/>
      <protection locked="0"/>
    </xf>
    <xf numFmtId="176" fontId="3" fillId="0" borderId="63" xfId="0" applyNumberFormat="1" applyFont="1" applyBorder="1" applyAlignment="1" applyProtection="1">
      <alignment horizontal="center" vertical="center"/>
      <protection locked="0"/>
    </xf>
    <xf numFmtId="176" fontId="3" fillId="0" borderId="64" xfId="0" applyNumberFormat="1" applyFont="1" applyBorder="1" applyAlignment="1" applyProtection="1">
      <alignment horizontal="center" vertical="center"/>
      <protection locked="0"/>
    </xf>
    <xf numFmtId="176" fontId="3" fillId="0" borderId="65" xfId="0" applyNumberFormat="1" applyFont="1" applyBorder="1" applyAlignment="1" applyProtection="1">
      <alignment horizontal="center" vertical="center"/>
      <protection locked="0"/>
    </xf>
    <xf numFmtId="0" fontId="13" fillId="4" borderId="7"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177" fontId="14" fillId="4" borderId="7" xfId="1" applyNumberFormat="1" applyFont="1" applyFill="1" applyBorder="1" applyAlignment="1" applyProtection="1">
      <alignment horizontal="center" vertical="center"/>
      <protection locked="0"/>
    </xf>
    <xf numFmtId="177" fontId="14" fillId="4" borderId="13" xfId="1" applyNumberFormat="1" applyFont="1" applyFill="1" applyBorder="1" applyAlignment="1" applyProtection="1">
      <alignment horizontal="center" vertical="center"/>
      <protection locked="0"/>
    </xf>
    <xf numFmtId="177" fontId="14" fillId="4" borderId="32" xfId="1" applyNumberFormat="1" applyFont="1" applyFill="1" applyBorder="1" applyAlignment="1" applyProtection="1">
      <alignment horizontal="center" vertical="center"/>
      <protection locked="0"/>
    </xf>
    <xf numFmtId="0" fontId="0" fillId="0" borderId="80" xfId="0" applyFill="1" applyBorder="1" applyAlignment="1" applyProtection="1">
      <alignment horizontal="center"/>
    </xf>
    <xf numFmtId="0" fontId="0" fillId="0" borderId="81" xfId="0" applyFill="1" applyBorder="1" applyAlignment="1" applyProtection="1">
      <alignment horizontal="center"/>
    </xf>
    <xf numFmtId="0" fontId="0" fillId="0" borderId="82" xfId="0" applyFill="1" applyBorder="1" applyAlignment="1" applyProtection="1">
      <alignment horizontal="center"/>
    </xf>
    <xf numFmtId="0" fontId="0" fillId="5" borderId="3" xfId="0" applyFill="1" applyBorder="1" applyAlignment="1" applyProtection="1">
      <alignment horizontal="center" vertical="center" shrinkToFit="1"/>
    </xf>
  </cellXfs>
  <cellStyles count="2">
    <cellStyle name="桁区切り" xfId="1" builtinId="6"/>
    <cellStyle name="標準" xfId="0" builtinId="0"/>
  </cellStyles>
  <dxfs count="5">
    <dxf>
      <font>
        <color theme="0"/>
      </font>
      <fill>
        <patternFill>
          <bgColor theme="0"/>
        </patternFill>
      </fill>
      <border>
        <left/>
        <right/>
        <top/>
        <bottom/>
        <vertical/>
        <horizontal/>
      </border>
    </dxf>
    <dxf>
      <fill>
        <patternFill>
          <bgColor rgb="FF00CC66"/>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theme="1"/>
      </font>
      <fill>
        <patternFill>
          <bgColor rgb="FF00CC66"/>
        </patternFill>
      </fill>
      <border>
        <left/>
        <right/>
        <bottom/>
        <vertical/>
        <horizontal/>
      </border>
    </dxf>
    <dxf>
      <font>
        <color theme="1"/>
      </font>
      <fill>
        <patternFill>
          <fgColor theme="0"/>
          <bgColor theme="0"/>
        </patternFill>
      </fill>
      <border>
        <left style="thin">
          <color auto="1"/>
        </left>
        <right style="thin">
          <color auto="1"/>
        </right>
        <bottom style="thin">
          <color auto="1"/>
        </bottom>
      </border>
    </dxf>
  </dxfs>
  <tableStyles count="0" defaultTableStyle="TableStyleMedium2" defaultPivotStyle="PivotStyleLight16"/>
  <colors>
    <mruColors>
      <color rgb="FFCCECFF"/>
      <color rgb="FFFFCC99"/>
      <color rgb="FF00CC66"/>
      <color rgb="FFFFFFCC"/>
      <color rgb="FF66FF66"/>
      <color rgb="FFCCFF99"/>
      <color rgb="FF99FF99"/>
      <color rgb="FFC6E0B4"/>
      <color rgb="FF00CC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Z240"/>
  <sheetViews>
    <sheetView showGridLines="0" tabSelected="1" zoomScaleNormal="100" zoomScaleSheetLayoutView="100" workbookViewId="0">
      <selection activeCell="I31" sqref="I31:P32"/>
    </sheetView>
  </sheetViews>
  <sheetFormatPr defaultColWidth="9" defaultRowHeight="13.5" customHeight="1"/>
  <cols>
    <col min="1" max="63" width="1.875" style="2" customWidth="1"/>
    <col min="64" max="69" width="15" customWidth="1"/>
    <col min="70" max="70" width="9" style="2"/>
    <col min="71" max="125" width="1.875" style="2" customWidth="1"/>
    <col min="126" max="16384" width="9" style="2"/>
  </cols>
  <sheetData>
    <row r="1" spans="1:142" ht="13.5" customHeight="1">
      <c r="A1" s="61" t="s">
        <v>140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c r="BJ1"/>
      <c r="BL1" s="2" t="s">
        <v>63</v>
      </c>
      <c r="BM1" s="2"/>
      <c r="BN1" s="2"/>
      <c r="BO1" s="2"/>
      <c r="BP1" s="2"/>
      <c r="BQ1" s="2"/>
    </row>
    <row r="2" spans="1:142" ht="13.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c r="BJ2"/>
      <c r="BL2" s="14" t="s">
        <v>11</v>
      </c>
      <c r="BM2" s="370" t="s">
        <v>41</v>
      </c>
      <c r="BN2" s="14" t="s">
        <v>53</v>
      </c>
      <c r="BO2" s="26" t="s">
        <v>42</v>
      </c>
      <c r="BP2" s="2"/>
      <c r="BQ2" s="2"/>
    </row>
    <row r="3" spans="1:142" ht="13.5" customHeight="1">
      <c r="A3" s="87" t="s">
        <v>127</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c r="BJ3"/>
      <c r="BL3" s="28" t="s">
        <v>8</v>
      </c>
      <c r="BM3" s="15">
        <v>20900</v>
      </c>
      <c r="BN3" s="30">
        <v>1</v>
      </c>
      <c r="BO3" s="24">
        <v>1</v>
      </c>
      <c r="BP3" s="2"/>
      <c r="BQ3" s="2"/>
    </row>
    <row r="4" spans="1:142" ht="13.5" customHeight="1">
      <c r="A4" s="88" t="s">
        <v>129</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49"/>
      <c r="BI4" s="49"/>
      <c r="BJ4" s="49"/>
      <c r="BL4" s="28" t="s">
        <v>7</v>
      </c>
      <c r="BM4" s="15">
        <v>26350</v>
      </c>
      <c r="BN4" s="30">
        <v>2</v>
      </c>
      <c r="BO4" s="24">
        <v>1</v>
      </c>
      <c r="BP4" s="2"/>
      <c r="BQ4" s="2"/>
    </row>
    <row r="5" spans="1:142" ht="13.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51"/>
      <c r="BI5" s="49"/>
      <c r="BJ5" s="49"/>
      <c r="BL5" s="28" t="s">
        <v>6</v>
      </c>
      <c r="BM5" s="15">
        <v>34070</v>
      </c>
      <c r="BN5" s="30">
        <v>3</v>
      </c>
      <c r="BO5" s="24">
        <v>1</v>
      </c>
      <c r="BP5" s="2"/>
      <c r="BQ5" s="2"/>
      <c r="EJ5" s="1"/>
      <c r="EK5" s="1"/>
      <c r="EL5" s="1"/>
    </row>
    <row r="6" spans="1:142" ht="13.5" customHeight="1">
      <c r="C6" s="11" t="s">
        <v>123</v>
      </c>
      <c r="AD6" s="6"/>
      <c r="AE6" s="6"/>
      <c r="AH6" s="6"/>
      <c r="AJ6" s="6"/>
      <c r="AK6" s="6"/>
      <c r="AL6" s="6"/>
      <c r="AM6" s="6"/>
      <c r="AN6" s="6"/>
      <c r="AO6" s="6"/>
      <c r="AP6" s="6"/>
      <c r="AQ6" s="6"/>
      <c r="AR6" s="6"/>
      <c r="AS6" s="6"/>
      <c r="AT6" s="6"/>
      <c r="AU6" s="6"/>
      <c r="AV6" s="6"/>
      <c r="AW6" s="6"/>
      <c r="AX6" s="6"/>
      <c r="AY6" s="6"/>
      <c r="AZ6" s="6"/>
      <c r="BA6" s="6"/>
      <c r="BB6" s="6"/>
      <c r="BC6" s="6"/>
      <c r="BD6" s="6"/>
      <c r="BE6" s="6"/>
      <c r="BH6" s="6"/>
      <c r="BI6" s="6"/>
      <c r="BJ6" s="6"/>
      <c r="BL6" s="28" t="s">
        <v>5</v>
      </c>
      <c r="BM6" s="15">
        <v>42080</v>
      </c>
      <c r="BN6" s="30">
        <v>4</v>
      </c>
      <c r="BO6" s="24">
        <v>0.95</v>
      </c>
      <c r="BP6" s="2"/>
      <c r="BQ6" s="2"/>
    </row>
    <row r="7" spans="1:142" ht="13.5" customHeight="1">
      <c r="B7" s="2" t="s">
        <v>118</v>
      </c>
      <c r="C7" s="11"/>
      <c r="AD7" s="12"/>
      <c r="AE7" s="13"/>
      <c r="AF7" s="6" t="s">
        <v>119</v>
      </c>
      <c r="AH7" s="6"/>
      <c r="AJ7" s="6"/>
      <c r="AK7" s="6"/>
      <c r="AL7" s="6"/>
      <c r="AM7" s="6"/>
      <c r="AN7" s="6"/>
      <c r="AO7" s="6"/>
      <c r="AP7" s="6"/>
      <c r="AQ7" s="6"/>
      <c r="AR7" s="6"/>
      <c r="AS7" s="6"/>
      <c r="AT7" s="6"/>
      <c r="AU7" s="6"/>
      <c r="AV7" s="6"/>
      <c r="AW7" s="6"/>
      <c r="AX7" s="6"/>
      <c r="AY7" s="6"/>
      <c r="AZ7" s="6"/>
      <c r="BA7" s="6"/>
      <c r="BB7" s="6"/>
      <c r="BC7" s="6"/>
      <c r="BD7" s="6"/>
      <c r="BE7" s="6"/>
      <c r="BH7" s="6"/>
      <c r="BI7" s="6"/>
      <c r="BJ7" s="6"/>
      <c r="BL7" s="28" t="s">
        <v>3</v>
      </c>
      <c r="BM7" s="15">
        <v>40270</v>
      </c>
      <c r="BN7" s="30">
        <v>5</v>
      </c>
      <c r="BO7" s="24">
        <v>0.9</v>
      </c>
      <c r="BP7" s="2"/>
      <c r="BQ7" s="2"/>
    </row>
    <row r="8" spans="1:142" ht="13.5" customHeight="1" thickBot="1">
      <c r="B8" s="90" t="s">
        <v>78</v>
      </c>
      <c r="C8" s="90"/>
      <c r="D8" s="90"/>
      <c r="E8" s="90"/>
      <c r="F8" s="90"/>
      <c r="G8" s="90"/>
      <c r="H8" s="251" t="s">
        <v>10</v>
      </c>
      <c r="I8" s="251"/>
      <c r="J8" s="251"/>
      <c r="K8" s="251"/>
      <c r="L8" s="90" t="s">
        <v>79</v>
      </c>
      <c r="M8" s="90"/>
      <c r="N8" s="90"/>
      <c r="O8" s="90"/>
      <c r="P8" s="90"/>
      <c r="Q8" s="90"/>
      <c r="R8" s="90"/>
      <c r="S8" s="90"/>
      <c r="T8" s="90"/>
      <c r="U8" s="91" t="s">
        <v>72</v>
      </c>
      <c r="V8" s="92"/>
      <c r="W8" s="92"/>
      <c r="X8" s="92"/>
      <c r="Y8" s="92"/>
      <c r="Z8" s="92"/>
      <c r="AA8" s="92"/>
      <c r="AB8" s="92"/>
      <c r="AC8" s="93"/>
      <c r="AD8" s="12"/>
      <c r="AE8" s="13"/>
      <c r="AF8" s="94" t="s">
        <v>80</v>
      </c>
      <c r="AG8" s="95"/>
      <c r="AH8" s="95"/>
      <c r="AI8" s="95"/>
      <c r="AJ8" s="95"/>
      <c r="AK8" s="95"/>
      <c r="AL8" s="95"/>
      <c r="AM8" s="95"/>
      <c r="AN8" s="95"/>
      <c r="AO8" s="62">
        <f>基準額合計</f>
        <v>0</v>
      </c>
      <c r="AP8" s="62"/>
      <c r="AQ8" s="62"/>
      <c r="AR8" s="62"/>
      <c r="AS8" s="62"/>
      <c r="AT8" s="62"/>
      <c r="AU8" s="62"/>
      <c r="AV8" s="62"/>
      <c r="AW8" s="62"/>
      <c r="AX8" s="64" t="s">
        <v>76</v>
      </c>
      <c r="AY8" s="65"/>
      <c r="AZ8" s="66" t="s">
        <v>42</v>
      </c>
      <c r="BA8" s="67"/>
      <c r="BB8" s="66"/>
      <c r="BC8" s="66"/>
      <c r="BD8" s="69">
        <f>IF(人数合計=0,1,INDEX(第1生活基準表逓減率,MATCH(人数合計,第1世帯構成人数,1),2))</f>
        <v>1</v>
      </c>
      <c r="BE8" s="69"/>
      <c r="BF8" s="69"/>
      <c r="BL8" s="28" t="s">
        <v>2</v>
      </c>
      <c r="BM8" s="38">
        <v>38180</v>
      </c>
      <c r="BN8" s="2"/>
      <c r="BO8" s="2"/>
      <c r="BP8" s="2"/>
      <c r="BQ8" s="2"/>
    </row>
    <row r="9" spans="1:142" ht="13.5" customHeight="1">
      <c r="B9" s="71" t="s">
        <v>8</v>
      </c>
      <c r="C9" s="72"/>
      <c r="D9" s="72"/>
      <c r="E9" s="72"/>
      <c r="F9" s="72"/>
      <c r="G9" s="72"/>
      <c r="H9" s="253"/>
      <c r="I9" s="254"/>
      <c r="J9" s="254"/>
      <c r="K9" s="255"/>
      <c r="L9" s="77">
        <f>INDEX(第1基準表,MATCH(B9,第1年齢区分群,0),2)</f>
        <v>20900</v>
      </c>
      <c r="M9" s="77"/>
      <c r="N9" s="77"/>
      <c r="O9" s="77"/>
      <c r="P9" s="77"/>
      <c r="Q9" s="77"/>
      <c r="R9" s="77"/>
      <c r="S9" s="77"/>
      <c r="T9" s="78"/>
      <c r="U9" s="81">
        <f>H9*L9</f>
        <v>0</v>
      </c>
      <c r="V9" s="82"/>
      <c r="W9" s="82"/>
      <c r="X9" s="82"/>
      <c r="Y9" s="82"/>
      <c r="Z9" s="82"/>
      <c r="AA9" s="82"/>
      <c r="AB9" s="82"/>
      <c r="AC9" s="83"/>
      <c r="AD9" s="12"/>
      <c r="AE9" s="13"/>
      <c r="AF9" s="96"/>
      <c r="AG9" s="96"/>
      <c r="AH9" s="96"/>
      <c r="AI9" s="96"/>
      <c r="AJ9" s="96"/>
      <c r="AK9" s="96"/>
      <c r="AL9" s="96"/>
      <c r="AM9" s="96"/>
      <c r="AN9" s="96"/>
      <c r="AO9" s="63"/>
      <c r="AP9" s="63"/>
      <c r="AQ9" s="63"/>
      <c r="AR9" s="63"/>
      <c r="AS9" s="63"/>
      <c r="AT9" s="63"/>
      <c r="AU9" s="63"/>
      <c r="AV9" s="63"/>
      <c r="AW9" s="63"/>
      <c r="AX9" s="64"/>
      <c r="AY9" s="65"/>
      <c r="AZ9" s="68"/>
      <c r="BA9" s="68"/>
      <c r="BB9" s="68"/>
      <c r="BC9" s="68"/>
      <c r="BD9" s="70"/>
      <c r="BE9" s="70"/>
      <c r="BF9" s="70"/>
      <c r="BL9" s="28" t="s">
        <v>1</v>
      </c>
      <c r="BM9" s="38">
        <v>36100</v>
      </c>
      <c r="BN9" s="2"/>
      <c r="BO9" s="2"/>
      <c r="BP9" s="2"/>
      <c r="BQ9" s="2"/>
    </row>
    <row r="10" spans="1:142" ht="13.5" customHeight="1">
      <c r="B10" s="73"/>
      <c r="C10" s="74"/>
      <c r="D10" s="74"/>
      <c r="E10" s="74"/>
      <c r="F10" s="74"/>
      <c r="G10" s="74"/>
      <c r="H10" s="256"/>
      <c r="I10" s="76"/>
      <c r="J10" s="76"/>
      <c r="K10" s="257"/>
      <c r="L10" s="79"/>
      <c r="M10" s="79"/>
      <c r="N10" s="79"/>
      <c r="O10" s="79"/>
      <c r="P10" s="79"/>
      <c r="Q10" s="79"/>
      <c r="R10" s="79"/>
      <c r="S10" s="79"/>
      <c r="T10" s="80"/>
      <c r="U10" s="84"/>
      <c r="V10" s="85"/>
      <c r="W10" s="85"/>
      <c r="X10" s="85"/>
      <c r="Y10" s="85"/>
      <c r="Z10" s="85"/>
      <c r="AA10" s="85"/>
      <c r="AB10" s="85"/>
      <c r="AC10" s="86"/>
      <c r="AD10" s="12"/>
      <c r="AE10" s="13"/>
      <c r="AP10" s="6"/>
      <c r="AQ10" s="6"/>
      <c r="AR10" s="6"/>
      <c r="BC10" s="6"/>
      <c r="BD10" s="6"/>
      <c r="BE10" s="6"/>
      <c r="BH10" s="6"/>
      <c r="BI10" s="6"/>
      <c r="BJ10" s="6"/>
      <c r="BL10" s="28" t="s">
        <v>0</v>
      </c>
      <c r="BM10" s="38">
        <v>32340</v>
      </c>
      <c r="BN10" s="2"/>
      <c r="BO10" s="2"/>
      <c r="BP10" s="2"/>
      <c r="BQ10" s="2"/>
    </row>
    <row r="11" spans="1:142" ht="13.5" customHeight="1">
      <c r="B11" s="71" t="s">
        <v>7</v>
      </c>
      <c r="C11" s="72"/>
      <c r="D11" s="72"/>
      <c r="E11" s="72"/>
      <c r="F11" s="72"/>
      <c r="G11" s="72"/>
      <c r="H11" s="258"/>
      <c r="I11" s="75"/>
      <c r="J11" s="75"/>
      <c r="K11" s="259"/>
      <c r="L11" s="77">
        <f>INDEX(第1基準表,MATCH(B11,第1年齢区分群,0),2)</f>
        <v>26350</v>
      </c>
      <c r="M11" s="77"/>
      <c r="N11" s="77"/>
      <c r="O11" s="77"/>
      <c r="P11" s="77"/>
      <c r="Q11" s="77"/>
      <c r="R11" s="77"/>
      <c r="S11" s="77"/>
      <c r="T11" s="78"/>
      <c r="U11" s="81">
        <f>H11*L11</f>
        <v>0</v>
      </c>
      <c r="V11" s="82"/>
      <c r="W11" s="82"/>
      <c r="X11" s="82"/>
      <c r="Y11" s="82"/>
      <c r="Z11" s="82"/>
      <c r="AA11" s="82"/>
      <c r="AB11" s="82"/>
      <c r="AC11" s="83"/>
      <c r="AD11" s="12"/>
      <c r="AE11" s="13"/>
      <c r="AK11" s="99" t="s">
        <v>77</v>
      </c>
      <c r="AL11" s="100"/>
      <c r="AM11" s="94" t="s">
        <v>73</v>
      </c>
      <c r="AN11" s="95"/>
      <c r="AO11" s="95"/>
      <c r="AP11" s="95"/>
      <c r="AQ11" s="95"/>
      <c r="AR11" s="95"/>
      <c r="AS11" s="95"/>
      <c r="AT11" s="95"/>
      <c r="AU11" s="95"/>
      <c r="AV11" s="97">
        <f>ROUNDUP(生活基準表の合計額*逓減率,-1)</f>
        <v>0</v>
      </c>
      <c r="AW11" s="97"/>
      <c r="AX11" s="97"/>
      <c r="AY11" s="97"/>
      <c r="AZ11" s="97"/>
      <c r="BA11" s="97"/>
      <c r="BB11" s="97"/>
      <c r="BC11" s="97"/>
      <c r="BD11" s="97"/>
      <c r="BE11" s="97"/>
      <c r="BF11" s="97"/>
      <c r="BG11" s="97"/>
      <c r="BH11" s="6"/>
      <c r="BI11" s="6"/>
      <c r="BJ11" s="6"/>
      <c r="BL11" s="2" t="s">
        <v>62</v>
      </c>
      <c r="BP11" s="2"/>
      <c r="BQ11" s="2"/>
    </row>
    <row r="12" spans="1:142" ht="13.5" customHeight="1">
      <c r="B12" s="73"/>
      <c r="C12" s="74"/>
      <c r="D12" s="74"/>
      <c r="E12" s="74"/>
      <c r="F12" s="74"/>
      <c r="G12" s="74"/>
      <c r="H12" s="256"/>
      <c r="I12" s="76"/>
      <c r="J12" s="76"/>
      <c r="K12" s="257"/>
      <c r="L12" s="79"/>
      <c r="M12" s="79"/>
      <c r="N12" s="79"/>
      <c r="O12" s="79"/>
      <c r="P12" s="79"/>
      <c r="Q12" s="79"/>
      <c r="R12" s="79"/>
      <c r="S12" s="79"/>
      <c r="T12" s="80"/>
      <c r="U12" s="84"/>
      <c r="V12" s="85"/>
      <c r="W12" s="85"/>
      <c r="X12" s="85"/>
      <c r="Y12" s="85"/>
      <c r="Z12" s="85"/>
      <c r="AA12" s="85"/>
      <c r="AB12" s="85"/>
      <c r="AC12" s="86"/>
      <c r="AD12" s="12"/>
      <c r="AE12" s="13"/>
      <c r="AK12" s="99"/>
      <c r="AL12" s="100"/>
      <c r="AM12" s="96"/>
      <c r="AN12" s="96"/>
      <c r="AO12" s="96"/>
      <c r="AP12" s="96"/>
      <c r="AQ12" s="96"/>
      <c r="AR12" s="96"/>
      <c r="AS12" s="96"/>
      <c r="AT12" s="96"/>
      <c r="AU12" s="96"/>
      <c r="AV12" s="98"/>
      <c r="AW12" s="98"/>
      <c r="AX12" s="98"/>
      <c r="AY12" s="98"/>
      <c r="AZ12" s="98"/>
      <c r="BA12" s="98"/>
      <c r="BB12" s="98"/>
      <c r="BC12" s="98"/>
      <c r="BD12" s="98"/>
      <c r="BE12" s="98"/>
      <c r="BF12" s="98"/>
      <c r="BG12" s="98"/>
      <c r="BH12" s="6"/>
      <c r="BI12" s="6"/>
      <c r="BJ12" s="6"/>
      <c r="BL12" s="17" t="s">
        <v>53</v>
      </c>
      <c r="BM12" s="17" t="s">
        <v>4</v>
      </c>
      <c r="BN12" s="39" t="s">
        <v>9</v>
      </c>
    </row>
    <row r="13" spans="1:142" ht="13.5" customHeight="1">
      <c r="B13" s="71" t="s">
        <v>6</v>
      </c>
      <c r="C13" s="72"/>
      <c r="D13" s="72"/>
      <c r="E13" s="72"/>
      <c r="F13" s="72"/>
      <c r="G13" s="72"/>
      <c r="H13" s="258"/>
      <c r="I13" s="75"/>
      <c r="J13" s="75"/>
      <c r="K13" s="259"/>
      <c r="L13" s="77">
        <f>INDEX(第1基準表,MATCH(B13,第1年齢区分群,0),2)</f>
        <v>34070</v>
      </c>
      <c r="M13" s="77"/>
      <c r="N13" s="77"/>
      <c r="O13" s="77"/>
      <c r="P13" s="77"/>
      <c r="Q13" s="77"/>
      <c r="R13" s="77"/>
      <c r="S13" s="77"/>
      <c r="T13" s="78"/>
      <c r="U13" s="81">
        <f>H13*L13</f>
        <v>0</v>
      </c>
      <c r="V13" s="82"/>
      <c r="W13" s="82"/>
      <c r="X13" s="82"/>
      <c r="Y13" s="82"/>
      <c r="Z13" s="82"/>
      <c r="AA13" s="82"/>
      <c r="AB13" s="82"/>
      <c r="AC13" s="83"/>
      <c r="AD13" s="12"/>
      <c r="AE13" s="13"/>
      <c r="AH13" s="6"/>
      <c r="BD13" s="6"/>
      <c r="BE13" s="6"/>
      <c r="BH13" s="6"/>
      <c r="BI13" s="6"/>
      <c r="BJ13" s="6"/>
      <c r="BL13" s="29">
        <v>1</v>
      </c>
      <c r="BM13" s="16">
        <v>43430</v>
      </c>
      <c r="BN13" s="40">
        <v>3090</v>
      </c>
    </row>
    <row r="14" spans="1:142" ht="13.5" customHeight="1">
      <c r="B14" s="73"/>
      <c r="C14" s="74"/>
      <c r="D14" s="74"/>
      <c r="E14" s="74"/>
      <c r="F14" s="74"/>
      <c r="G14" s="74"/>
      <c r="H14" s="256"/>
      <c r="I14" s="76"/>
      <c r="J14" s="76"/>
      <c r="K14" s="257"/>
      <c r="L14" s="79"/>
      <c r="M14" s="79"/>
      <c r="N14" s="79"/>
      <c r="O14" s="79"/>
      <c r="P14" s="79"/>
      <c r="Q14" s="79"/>
      <c r="R14" s="79"/>
      <c r="S14" s="79"/>
      <c r="T14" s="80"/>
      <c r="U14" s="84"/>
      <c r="V14" s="85"/>
      <c r="W14" s="85"/>
      <c r="X14" s="85"/>
      <c r="Y14" s="85"/>
      <c r="Z14" s="85"/>
      <c r="AA14" s="85"/>
      <c r="AB14" s="85"/>
      <c r="AC14" s="86"/>
      <c r="AD14" s="12"/>
      <c r="AE14" s="13"/>
      <c r="AF14" s="6" t="s">
        <v>144</v>
      </c>
      <c r="AH14" s="6"/>
      <c r="AI14" s="6"/>
      <c r="AJ14" s="6"/>
      <c r="AK14" s="6"/>
      <c r="AL14" s="6"/>
      <c r="AM14" s="6"/>
      <c r="AN14" s="6"/>
      <c r="AO14" s="6"/>
      <c r="AP14" s="6"/>
      <c r="AQ14" s="6"/>
      <c r="AR14" s="6"/>
      <c r="AS14" s="6"/>
      <c r="AT14" s="6"/>
      <c r="AU14" s="6"/>
      <c r="AV14" s="6"/>
      <c r="AW14" s="6"/>
      <c r="AX14" s="6"/>
      <c r="AY14" s="6"/>
      <c r="AZ14" s="6"/>
      <c r="BA14" s="6"/>
      <c r="BB14" s="6"/>
      <c r="BC14" s="6"/>
      <c r="BD14" s="6"/>
      <c r="BE14" s="6"/>
      <c r="BH14" s="6"/>
      <c r="BI14" s="6"/>
      <c r="BJ14" s="6"/>
      <c r="BL14" s="29">
        <v>2</v>
      </c>
      <c r="BM14" s="16">
        <v>48070</v>
      </c>
      <c r="BN14" s="40">
        <v>4000</v>
      </c>
    </row>
    <row r="15" spans="1:142" ht="13.5" customHeight="1">
      <c r="B15" s="71" t="s">
        <v>5</v>
      </c>
      <c r="C15" s="72"/>
      <c r="D15" s="72"/>
      <c r="E15" s="72"/>
      <c r="F15" s="72"/>
      <c r="G15" s="72"/>
      <c r="H15" s="258"/>
      <c r="I15" s="75"/>
      <c r="J15" s="75"/>
      <c r="K15" s="259"/>
      <c r="L15" s="77">
        <f>INDEX(第1基準表,MATCH(B15,第1年齢区分群,0),2)</f>
        <v>42080</v>
      </c>
      <c r="M15" s="77"/>
      <c r="N15" s="77"/>
      <c r="O15" s="77"/>
      <c r="P15" s="77"/>
      <c r="Q15" s="77"/>
      <c r="R15" s="77"/>
      <c r="S15" s="77"/>
      <c r="T15" s="78"/>
      <c r="U15" s="81">
        <f>H15*L15</f>
        <v>0</v>
      </c>
      <c r="V15" s="82"/>
      <c r="W15" s="82"/>
      <c r="X15" s="82"/>
      <c r="Y15" s="82"/>
      <c r="Z15" s="82"/>
      <c r="AA15" s="82"/>
      <c r="AB15" s="82"/>
      <c r="AC15" s="83"/>
      <c r="AD15" s="12"/>
      <c r="AE15" s="13"/>
      <c r="AF15" s="95" t="s">
        <v>81</v>
      </c>
      <c r="AG15" s="95"/>
      <c r="AH15" s="95"/>
      <c r="AI15" s="95"/>
      <c r="AJ15" s="95"/>
      <c r="AK15" s="95"/>
      <c r="AL15" s="95"/>
      <c r="AM15" s="95"/>
      <c r="AN15" s="95"/>
      <c r="AO15" s="102">
        <f>人数合計</f>
        <v>0</v>
      </c>
      <c r="AP15" s="102"/>
      <c r="AQ15" s="102"/>
      <c r="AR15" s="102"/>
      <c r="AS15" s="102"/>
      <c r="AT15" s="102"/>
      <c r="BA15" s="6"/>
      <c r="BB15" s="6"/>
      <c r="BC15" s="6"/>
      <c r="BD15" s="6"/>
      <c r="BE15" s="6"/>
      <c r="BH15" s="6"/>
      <c r="BI15" s="6"/>
      <c r="BJ15" s="6"/>
      <c r="BL15" s="29">
        <v>3</v>
      </c>
      <c r="BM15" s="16">
        <v>53290</v>
      </c>
      <c r="BN15" s="40">
        <v>4770</v>
      </c>
    </row>
    <row r="16" spans="1:142" ht="13.5" customHeight="1">
      <c r="B16" s="73"/>
      <c r="C16" s="74"/>
      <c r="D16" s="74"/>
      <c r="E16" s="74"/>
      <c r="F16" s="74"/>
      <c r="G16" s="74"/>
      <c r="H16" s="256"/>
      <c r="I16" s="76"/>
      <c r="J16" s="76"/>
      <c r="K16" s="257"/>
      <c r="L16" s="79"/>
      <c r="M16" s="79"/>
      <c r="N16" s="79"/>
      <c r="O16" s="79"/>
      <c r="P16" s="79"/>
      <c r="Q16" s="79"/>
      <c r="R16" s="79"/>
      <c r="S16" s="79"/>
      <c r="T16" s="80"/>
      <c r="U16" s="84"/>
      <c r="V16" s="85"/>
      <c r="W16" s="85"/>
      <c r="X16" s="85"/>
      <c r="Y16" s="85"/>
      <c r="Z16" s="85"/>
      <c r="AA16" s="85"/>
      <c r="AB16" s="85"/>
      <c r="AC16" s="86"/>
      <c r="AD16" s="12"/>
      <c r="AE16" s="13"/>
      <c r="AF16" s="96"/>
      <c r="AG16" s="96"/>
      <c r="AH16" s="96"/>
      <c r="AI16" s="96"/>
      <c r="AJ16" s="96"/>
      <c r="AK16" s="96"/>
      <c r="AL16" s="96"/>
      <c r="AM16" s="96"/>
      <c r="AN16" s="96"/>
      <c r="AO16" s="103"/>
      <c r="AP16" s="103"/>
      <c r="AQ16" s="103"/>
      <c r="AR16" s="103"/>
      <c r="AS16" s="103"/>
      <c r="AT16" s="103"/>
      <c r="BA16" s="6"/>
      <c r="BB16" s="6"/>
      <c r="BC16" s="6"/>
      <c r="BD16" s="6"/>
      <c r="BE16" s="6"/>
      <c r="BH16" s="6"/>
      <c r="BI16" s="6"/>
      <c r="BJ16" s="6"/>
      <c r="BL16" s="29">
        <v>4</v>
      </c>
      <c r="BM16" s="16">
        <v>55160</v>
      </c>
      <c r="BN16" s="40">
        <v>5410</v>
      </c>
    </row>
    <row r="17" spans="2:156" ht="13.5" customHeight="1">
      <c r="B17" s="71" t="s">
        <v>3</v>
      </c>
      <c r="C17" s="72"/>
      <c r="D17" s="72"/>
      <c r="E17" s="72"/>
      <c r="F17" s="72"/>
      <c r="G17" s="72"/>
      <c r="H17" s="258"/>
      <c r="I17" s="75"/>
      <c r="J17" s="75"/>
      <c r="K17" s="259"/>
      <c r="L17" s="77">
        <f>INDEX(第1基準表,MATCH(B17,第1年齢区分群,0),2)</f>
        <v>40270</v>
      </c>
      <c r="M17" s="77"/>
      <c r="N17" s="77"/>
      <c r="O17" s="77"/>
      <c r="P17" s="77"/>
      <c r="Q17" s="77"/>
      <c r="R17" s="77"/>
      <c r="S17" s="77"/>
      <c r="T17" s="78"/>
      <c r="U17" s="81">
        <f>H17*L17</f>
        <v>0</v>
      </c>
      <c r="V17" s="82"/>
      <c r="W17" s="82"/>
      <c r="X17" s="82"/>
      <c r="Y17" s="82"/>
      <c r="Z17" s="82"/>
      <c r="AA17" s="82"/>
      <c r="AB17" s="82"/>
      <c r="AC17" s="83"/>
      <c r="AD17" s="12"/>
      <c r="AE17" s="13"/>
      <c r="AH17" s="6"/>
      <c r="AI17" s="6"/>
      <c r="AJ17" s="6"/>
      <c r="AK17" s="6"/>
      <c r="AL17" s="6"/>
      <c r="AM17" s="6"/>
      <c r="AN17" s="6"/>
      <c r="AO17" s="6"/>
      <c r="AP17" s="6"/>
      <c r="AQ17" s="6"/>
      <c r="AR17" s="6"/>
      <c r="AS17" s="6"/>
      <c r="AT17" s="6"/>
      <c r="AU17" s="6"/>
      <c r="AV17" s="6"/>
      <c r="AW17" s="6"/>
      <c r="AX17" s="6"/>
      <c r="AY17" s="6"/>
      <c r="AZ17" s="6"/>
      <c r="BA17" s="6"/>
      <c r="BB17" s="6"/>
      <c r="BC17" s="6"/>
      <c r="BD17" s="6"/>
      <c r="BE17" s="6"/>
      <c r="BH17" s="6"/>
      <c r="BI17" s="6"/>
      <c r="BJ17" s="6"/>
      <c r="BL17" s="33" t="s">
        <v>59</v>
      </c>
      <c r="BM17" s="16">
        <v>440</v>
      </c>
      <c r="BN17" s="40">
        <v>200</v>
      </c>
    </row>
    <row r="18" spans="2:156" ht="13.5" customHeight="1">
      <c r="B18" s="73"/>
      <c r="C18" s="74"/>
      <c r="D18" s="74"/>
      <c r="E18" s="74"/>
      <c r="F18" s="74"/>
      <c r="G18" s="74"/>
      <c r="H18" s="256"/>
      <c r="I18" s="76"/>
      <c r="J18" s="76"/>
      <c r="K18" s="257"/>
      <c r="L18" s="79"/>
      <c r="M18" s="79"/>
      <c r="N18" s="79"/>
      <c r="O18" s="79"/>
      <c r="P18" s="79"/>
      <c r="Q18" s="79"/>
      <c r="R18" s="79"/>
      <c r="S18" s="79"/>
      <c r="T18" s="80"/>
      <c r="U18" s="84"/>
      <c r="V18" s="85"/>
      <c r="W18" s="85"/>
      <c r="X18" s="85"/>
      <c r="Y18" s="85"/>
      <c r="Z18" s="85"/>
      <c r="AA18" s="85"/>
      <c r="AB18" s="85"/>
      <c r="AC18" s="86"/>
      <c r="AD18" s="12"/>
      <c r="AE18" s="13"/>
      <c r="AK18" s="99" t="s">
        <v>82</v>
      </c>
      <c r="AL18" s="100"/>
      <c r="AM18" s="95" t="s">
        <v>74</v>
      </c>
      <c r="AN18" s="95"/>
      <c r="AO18" s="95"/>
      <c r="AP18" s="95"/>
      <c r="AQ18" s="95"/>
      <c r="AR18" s="95"/>
      <c r="AS18" s="95"/>
      <c r="AT18" s="95"/>
      <c r="AU18" s="95"/>
      <c r="AV18" s="97">
        <f ca="1">IF(世帯の人数=0,0,
INDEX(第2基準表,MATCH(世帯の人数,第2世帯構成人数,1),2)+MAX(0,世帯の人数-4)*第2五人以降加算額
+IF(OR(MONTH(TODAY())&lt;4,MONTH(TODAY())&gt;10),INDEX(第2基準表,MATCH(世帯の人数,第2世帯構成人数,1),3)+MAX(0,世帯の人数-4)*第2五人以降冬季加算額,0))</f>
        <v>0</v>
      </c>
      <c r="AW18" s="97"/>
      <c r="AX18" s="97"/>
      <c r="AY18" s="97"/>
      <c r="AZ18" s="97"/>
      <c r="BA18" s="97"/>
      <c r="BB18" s="97"/>
      <c r="BC18" s="97"/>
      <c r="BD18" s="97"/>
      <c r="BE18" s="97"/>
      <c r="BF18" s="97"/>
      <c r="BG18" s="97"/>
      <c r="BH18" s="6"/>
      <c r="BI18" s="6"/>
      <c r="BJ18" s="6"/>
      <c r="BL18" s="2" t="s">
        <v>64</v>
      </c>
      <c r="BM18" s="2"/>
      <c r="BN18" s="2"/>
      <c r="BO18" s="2"/>
    </row>
    <row r="19" spans="2:156" ht="13.5" customHeight="1">
      <c r="B19" s="71" t="s">
        <v>2</v>
      </c>
      <c r="C19" s="72"/>
      <c r="D19" s="72"/>
      <c r="E19" s="72"/>
      <c r="F19" s="72"/>
      <c r="G19" s="72"/>
      <c r="H19" s="258"/>
      <c r="I19" s="75"/>
      <c r="J19" s="75"/>
      <c r="K19" s="259"/>
      <c r="L19" s="77">
        <f>INDEX(第1基準表,MATCH(B19,第1年齢区分群,0),2)</f>
        <v>38180</v>
      </c>
      <c r="M19" s="77"/>
      <c r="N19" s="77"/>
      <c r="O19" s="77"/>
      <c r="P19" s="77"/>
      <c r="Q19" s="77"/>
      <c r="R19" s="77"/>
      <c r="S19" s="77"/>
      <c r="T19" s="78"/>
      <c r="U19" s="81">
        <f>H19*L19</f>
        <v>0</v>
      </c>
      <c r="V19" s="82"/>
      <c r="W19" s="82"/>
      <c r="X19" s="82"/>
      <c r="Y19" s="82"/>
      <c r="Z19" s="82"/>
      <c r="AA19" s="82"/>
      <c r="AB19" s="82"/>
      <c r="AC19" s="83"/>
      <c r="AD19" s="12"/>
      <c r="AE19" s="13"/>
      <c r="AK19" s="99"/>
      <c r="AL19" s="100"/>
      <c r="AM19" s="96"/>
      <c r="AN19" s="96"/>
      <c r="AO19" s="96"/>
      <c r="AP19" s="96"/>
      <c r="AQ19" s="96"/>
      <c r="AR19" s="96"/>
      <c r="AS19" s="96"/>
      <c r="AT19" s="96"/>
      <c r="AU19" s="96"/>
      <c r="AV19" s="98"/>
      <c r="AW19" s="98"/>
      <c r="AX19" s="98"/>
      <c r="AY19" s="98"/>
      <c r="AZ19" s="98"/>
      <c r="BA19" s="98"/>
      <c r="BB19" s="98"/>
      <c r="BC19" s="98"/>
      <c r="BD19" s="98"/>
      <c r="BE19" s="98"/>
      <c r="BF19" s="98"/>
      <c r="BG19" s="98"/>
      <c r="BH19" s="6"/>
      <c r="BI19" s="6"/>
      <c r="BJ19" s="6"/>
      <c r="BL19" s="101" t="s">
        <v>4</v>
      </c>
      <c r="BM19" s="54" t="s">
        <v>145</v>
      </c>
      <c r="BN19" s="22">
        <v>2150</v>
      </c>
      <c r="BO19" s="2"/>
    </row>
    <row r="20" spans="2:156" ht="13.5" customHeight="1">
      <c r="B20" s="73"/>
      <c r="C20" s="74"/>
      <c r="D20" s="74"/>
      <c r="E20" s="74"/>
      <c r="F20" s="74"/>
      <c r="G20" s="74"/>
      <c r="H20" s="256"/>
      <c r="I20" s="76"/>
      <c r="J20" s="76"/>
      <c r="K20" s="257"/>
      <c r="L20" s="79"/>
      <c r="M20" s="79"/>
      <c r="N20" s="79"/>
      <c r="O20" s="79"/>
      <c r="P20" s="79"/>
      <c r="Q20" s="79"/>
      <c r="R20" s="79"/>
      <c r="S20" s="79"/>
      <c r="T20" s="80"/>
      <c r="U20" s="84"/>
      <c r="V20" s="85"/>
      <c r="W20" s="85"/>
      <c r="X20" s="85"/>
      <c r="Y20" s="85"/>
      <c r="Z20" s="85"/>
      <c r="AA20" s="85"/>
      <c r="AB20" s="85"/>
      <c r="AC20" s="86"/>
      <c r="AD20" s="12"/>
      <c r="AE20" s="13"/>
      <c r="AH20" s="6"/>
      <c r="AI20" s="6"/>
      <c r="AJ20" s="6"/>
      <c r="AK20" s="6"/>
      <c r="AL20" s="6"/>
      <c r="AM20" s="6"/>
      <c r="AN20" s="6"/>
      <c r="AO20" s="6"/>
      <c r="AP20" s="6"/>
      <c r="AQ20" s="6"/>
      <c r="AR20" s="6"/>
      <c r="AS20" s="6"/>
      <c r="AT20" s="6"/>
      <c r="AU20" s="6"/>
      <c r="AV20" s="52" t="str">
        <f ca="1">IF(AV18&gt;0,IF(OR(MONTH(TODAY())&lt;4,MONTH(TODAY())&gt;10),"※ 冬季加算されています。",""),"")</f>
        <v/>
      </c>
      <c r="AW20" s="6"/>
      <c r="AX20" s="6"/>
      <c r="AY20" s="6"/>
      <c r="AZ20" s="6"/>
      <c r="BA20" s="6"/>
      <c r="BB20" s="6"/>
      <c r="BC20" s="6"/>
      <c r="BD20" s="6"/>
      <c r="BE20" s="6"/>
      <c r="BH20" s="6"/>
      <c r="BI20" s="6"/>
      <c r="BJ20" s="6"/>
      <c r="BL20" s="101"/>
      <c r="BM20" s="54" t="s">
        <v>146</v>
      </c>
      <c r="BN20" s="22">
        <v>4180</v>
      </c>
      <c r="BO20" s="2"/>
    </row>
    <row r="21" spans="2:156" ht="13.5" customHeight="1">
      <c r="B21" s="71" t="s">
        <v>1</v>
      </c>
      <c r="C21" s="72"/>
      <c r="D21" s="72"/>
      <c r="E21" s="72"/>
      <c r="F21" s="72"/>
      <c r="G21" s="72"/>
      <c r="H21" s="258"/>
      <c r="I21" s="75"/>
      <c r="J21" s="75"/>
      <c r="K21" s="259"/>
      <c r="L21" s="77">
        <f>INDEX(第1基準表,MATCH(B21,第1年齢区分群,0),2)</f>
        <v>36100</v>
      </c>
      <c r="M21" s="77"/>
      <c r="N21" s="77"/>
      <c r="O21" s="77"/>
      <c r="P21" s="77"/>
      <c r="Q21" s="77"/>
      <c r="R21" s="77"/>
      <c r="S21" s="77"/>
      <c r="T21" s="78"/>
      <c r="U21" s="81">
        <f>H21*L21</f>
        <v>0</v>
      </c>
      <c r="V21" s="82"/>
      <c r="W21" s="82"/>
      <c r="X21" s="82"/>
      <c r="Y21" s="82"/>
      <c r="Z21" s="82"/>
      <c r="AA21" s="82"/>
      <c r="AB21" s="82"/>
      <c r="AC21" s="83"/>
      <c r="AD21" s="12"/>
      <c r="AE21" s="13"/>
      <c r="AF21" s="2" t="s">
        <v>120</v>
      </c>
      <c r="AH21" s="6"/>
      <c r="BC21" s="6"/>
      <c r="BD21" s="6"/>
      <c r="BE21" s="6"/>
      <c r="BH21" s="6"/>
      <c r="BI21" s="6"/>
      <c r="BJ21" s="6"/>
      <c r="BL21" s="101" t="s">
        <v>65</v>
      </c>
      <c r="BM21" s="54" t="s">
        <v>145</v>
      </c>
      <c r="BN21" s="53">
        <v>600</v>
      </c>
      <c r="BO21" s="2" t="s">
        <v>147</v>
      </c>
    </row>
    <row r="22" spans="2:156" ht="13.5" customHeight="1">
      <c r="B22" s="73"/>
      <c r="C22" s="74"/>
      <c r="D22" s="74"/>
      <c r="E22" s="74"/>
      <c r="F22" s="74"/>
      <c r="G22" s="74"/>
      <c r="H22" s="256"/>
      <c r="I22" s="76"/>
      <c r="J22" s="76"/>
      <c r="K22" s="257"/>
      <c r="L22" s="79"/>
      <c r="M22" s="79"/>
      <c r="N22" s="79"/>
      <c r="O22" s="79"/>
      <c r="P22" s="79"/>
      <c r="Q22" s="79"/>
      <c r="R22" s="79"/>
      <c r="S22" s="79"/>
      <c r="T22" s="80"/>
      <c r="U22" s="84"/>
      <c r="V22" s="85"/>
      <c r="W22" s="85"/>
      <c r="X22" s="85"/>
      <c r="Y22" s="85"/>
      <c r="Z22" s="85"/>
      <c r="AA22" s="85"/>
      <c r="AB22" s="85"/>
      <c r="AC22" s="86"/>
      <c r="AD22" s="12"/>
      <c r="AE22" s="13"/>
      <c r="AF22" s="114" t="s">
        <v>73</v>
      </c>
      <c r="AG22" s="115"/>
      <c r="AH22" s="115"/>
      <c r="AI22" s="115"/>
      <c r="AJ22" s="115"/>
      <c r="AK22" s="115"/>
      <c r="AL22" s="115"/>
      <c r="AM22" s="115"/>
      <c r="AN22" s="115"/>
      <c r="AO22" s="115"/>
      <c r="AP22" s="115"/>
      <c r="AQ22" s="116"/>
      <c r="AR22" s="117" t="s">
        <v>83</v>
      </c>
      <c r="AS22" s="117"/>
      <c r="AT22" s="101" t="s">
        <v>74</v>
      </c>
      <c r="AU22" s="118"/>
      <c r="AV22" s="118"/>
      <c r="AW22" s="118"/>
      <c r="AX22" s="118"/>
      <c r="AY22" s="118"/>
      <c r="AZ22" s="118"/>
      <c r="BA22" s="118"/>
      <c r="BB22" s="118"/>
      <c r="BC22" s="118"/>
      <c r="BD22" s="118"/>
      <c r="BE22" s="119"/>
      <c r="BL22" s="101"/>
      <c r="BM22" s="54" t="s">
        <v>146</v>
      </c>
      <c r="BN22" s="53">
        <v>770</v>
      </c>
      <c r="BO22" s="2"/>
    </row>
    <row r="23" spans="2:156" ht="13.5" customHeight="1">
      <c r="B23" s="120" t="s">
        <v>0</v>
      </c>
      <c r="C23" s="120"/>
      <c r="D23" s="120"/>
      <c r="E23" s="120"/>
      <c r="F23" s="120"/>
      <c r="G23" s="249"/>
      <c r="H23" s="260"/>
      <c r="I23" s="261"/>
      <c r="J23" s="261"/>
      <c r="K23" s="262"/>
      <c r="L23" s="77">
        <f>INDEX(第1基準表,MATCH(B23,第1年齢区分群,0),2)</f>
        <v>32340</v>
      </c>
      <c r="M23" s="77"/>
      <c r="N23" s="77"/>
      <c r="O23" s="77"/>
      <c r="P23" s="77"/>
      <c r="Q23" s="77"/>
      <c r="R23" s="77"/>
      <c r="S23" s="77"/>
      <c r="T23" s="78"/>
      <c r="U23" s="62">
        <f>H23*L23</f>
        <v>0</v>
      </c>
      <c r="V23" s="62"/>
      <c r="W23" s="62"/>
      <c r="X23" s="62"/>
      <c r="Y23" s="62"/>
      <c r="Z23" s="62"/>
      <c r="AA23" s="62"/>
      <c r="AB23" s="62"/>
      <c r="AC23" s="62"/>
      <c r="AD23" s="12"/>
      <c r="AE23" s="13"/>
      <c r="AF23" s="105">
        <f>生活基準額①</f>
        <v>0</v>
      </c>
      <c r="AG23" s="106"/>
      <c r="AH23" s="106"/>
      <c r="AI23" s="106"/>
      <c r="AJ23" s="106"/>
      <c r="AK23" s="106"/>
      <c r="AL23" s="106"/>
      <c r="AM23" s="106"/>
      <c r="AN23" s="106"/>
      <c r="AO23" s="106"/>
      <c r="AP23" s="106"/>
      <c r="AQ23" s="107"/>
      <c r="AR23" s="117"/>
      <c r="AS23" s="117"/>
      <c r="AT23" s="108">
        <f ca="1">生活基準額②</f>
        <v>0</v>
      </c>
      <c r="AU23" s="109"/>
      <c r="AV23" s="109"/>
      <c r="AW23" s="109"/>
      <c r="AX23" s="109"/>
      <c r="AY23" s="109"/>
      <c r="AZ23" s="109"/>
      <c r="BA23" s="109"/>
      <c r="BB23" s="109"/>
      <c r="BC23" s="109"/>
      <c r="BD23" s="109"/>
      <c r="BE23" s="110"/>
      <c r="BL23" s="14" t="s">
        <v>66</v>
      </c>
      <c r="BM23" s="111" t="s">
        <v>84</v>
      </c>
      <c r="BN23" s="112"/>
      <c r="BO23" s="113"/>
    </row>
    <row r="24" spans="2:156" ht="13.5" customHeight="1" thickBot="1">
      <c r="B24" s="121"/>
      <c r="C24" s="121"/>
      <c r="D24" s="121"/>
      <c r="E24" s="121"/>
      <c r="F24" s="121"/>
      <c r="G24" s="250"/>
      <c r="H24" s="263"/>
      <c r="I24" s="264"/>
      <c r="J24" s="264"/>
      <c r="K24" s="265"/>
      <c r="L24" s="79"/>
      <c r="M24" s="79"/>
      <c r="N24" s="79"/>
      <c r="O24" s="79"/>
      <c r="P24" s="79"/>
      <c r="Q24" s="79"/>
      <c r="R24" s="79"/>
      <c r="S24" s="79"/>
      <c r="T24" s="80"/>
      <c r="U24" s="104"/>
      <c r="V24" s="104"/>
      <c r="W24" s="104"/>
      <c r="X24" s="104"/>
      <c r="Y24" s="104"/>
      <c r="Z24" s="104"/>
      <c r="AA24" s="104"/>
      <c r="AB24" s="104"/>
      <c r="AC24" s="104"/>
      <c r="AD24" s="12"/>
      <c r="AE24" s="13"/>
      <c r="BL24" s="14" t="s">
        <v>67</v>
      </c>
      <c r="BM24" s="111" t="s">
        <v>85</v>
      </c>
      <c r="BN24" s="112"/>
      <c r="BO24" s="113"/>
    </row>
    <row r="25" spans="2:156" ht="13.5" customHeight="1" thickTop="1">
      <c r="B25" s="139" t="s">
        <v>75</v>
      </c>
      <c r="C25" s="139"/>
      <c r="D25" s="139"/>
      <c r="E25" s="139"/>
      <c r="F25" s="139"/>
      <c r="G25" s="139"/>
      <c r="H25" s="252">
        <f>SUM(H9:K24)</f>
        <v>0</v>
      </c>
      <c r="I25" s="252"/>
      <c r="J25" s="252"/>
      <c r="K25" s="252"/>
      <c r="L25" s="141"/>
      <c r="M25" s="141"/>
      <c r="N25" s="141"/>
      <c r="O25" s="141"/>
      <c r="P25" s="141"/>
      <c r="Q25" s="141"/>
      <c r="R25" s="141"/>
      <c r="S25" s="141"/>
      <c r="T25" s="141"/>
      <c r="U25" s="143">
        <f>SUM(U9:AC24)</f>
        <v>0</v>
      </c>
      <c r="V25" s="143"/>
      <c r="W25" s="143"/>
      <c r="X25" s="143"/>
      <c r="Y25" s="143"/>
      <c r="Z25" s="143"/>
      <c r="AA25" s="143"/>
      <c r="AB25" s="143"/>
      <c r="AC25" s="143"/>
      <c r="AD25" s="12"/>
      <c r="AE25" s="13"/>
      <c r="AK25" s="99" t="s">
        <v>77</v>
      </c>
      <c r="AL25" s="99"/>
      <c r="AM25" s="144" t="s">
        <v>48</v>
      </c>
      <c r="AN25" s="145"/>
      <c r="AO25" s="145"/>
      <c r="AP25" s="145"/>
      <c r="AQ25" s="145"/>
      <c r="AR25" s="145"/>
      <c r="AS25" s="145"/>
      <c r="AT25" s="145"/>
      <c r="AU25" s="145"/>
      <c r="AV25" s="122">
        <f ca="1">生活基準額①+生活基準額②</f>
        <v>0</v>
      </c>
      <c r="AW25" s="122"/>
      <c r="AX25" s="122"/>
      <c r="AY25" s="122"/>
      <c r="AZ25" s="122"/>
      <c r="BA25" s="122"/>
      <c r="BB25" s="122"/>
      <c r="BC25" s="122"/>
      <c r="BD25" s="122"/>
      <c r="BE25" s="122"/>
      <c r="BF25" s="122"/>
      <c r="BG25" s="123"/>
      <c r="BL25" s="14" t="s">
        <v>68</v>
      </c>
      <c r="BM25" s="111" t="s">
        <v>86</v>
      </c>
      <c r="BN25" s="112"/>
      <c r="BO25" s="113"/>
    </row>
    <row r="26" spans="2:156" ht="13.5" customHeight="1" thickBot="1">
      <c r="B26" s="140"/>
      <c r="C26" s="140"/>
      <c r="D26" s="140"/>
      <c r="E26" s="140"/>
      <c r="F26" s="140"/>
      <c r="G26" s="140"/>
      <c r="H26" s="103"/>
      <c r="I26" s="103"/>
      <c r="J26" s="103"/>
      <c r="K26" s="103"/>
      <c r="L26" s="142"/>
      <c r="M26" s="142"/>
      <c r="N26" s="142"/>
      <c r="O26" s="142"/>
      <c r="P26" s="142"/>
      <c r="Q26" s="142"/>
      <c r="R26" s="142"/>
      <c r="S26" s="142"/>
      <c r="T26" s="142"/>
      <c r="U26" s="63"/>
      <c r="V26" s="63"/>
      <c r="W26" s="63"/>
      <c r="X26" s="63"/>
      <c r="Y26" s="63"/>
      <c r="Z26" s="63"/>
      <c r="AA26" s="63"/>
      <c r="AB26" s="63"/>
      <c r="AC26" s="63"/>
      <c r="AD26" s="12"/>
      <c r="AE26" s="13"/>
      <c r="AK26" s="99"/>
      <c r="AL26" s="99"/>
      <c r="AM26" s="146"/>
      <c r="AN26" s="147"/>
      <c r="AO26" s="147"/>
      <c r="AP26" s="147"/>
      <c r="AQ26" s="147"/>
      <c r="AR26" s="147"/>
      <c r="AS26" s="147"/>
      <c r="AT26" s="147"/>
      <c r="AU26" s="147"/>
      <c r="AV26" s="124"/>
      <c r="AW26" s="124"/>
      <c r="AX26" s="124"/>
      <c r="AY26" s="124"/>
      <c r="AZ26" s="124"/>
      <c r="BA26" s="124"/>
      <c r="BB26" s="124"/>
      <c r="BC26" s="124"/>
      <c r="BD26" s="124"/>
      <c r="BE26" s="124"/>
      <c r="BF26" s="124"/>
      <c r="BG26" s="125"/>
      <c r="BL26" s="2" t="s">
        <v>61</v>
      </c>
      <c r="BM26" s="2"/>
      <c r="BN26" s="2"/>
      <c r="BO26" s="2"/>
    </row>
    <row r="27" spans="2:156" customFormat="1" ht="13.5" customHeight="1">
      <c r="AE27" s="50"/>
      <c r="BL27" s="18" t="s">
        <v>70</v>
      </c>
      <c r="BM27" s="19" t="s">
        <v>69</v>
      </c>
      <c r="BN27" s="2"/>
      <c r="BO27" s="2"/>
    </row>
    <row r="28" spans="2:156" ht="13.5" customHeight="1">
      <c r="B28" s="9" t="s">
        <v>109</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BG28" s="9"/>
      <c r="BL28" s="43">
        <v>6</v>
      </c>
      <c r="BM28" s="20">
        <v>69800</v>
      </c>
      <c r="BN28" s="2"/>
      <c r="BO28" s="2"/>
      <c r="BP28" s="2"/>
      <c r="BQ28" s="2"/>
    </row>
    <row r="29" spans="2:156" ht="13.5" customHeight="1">
      <c r="B29" s="9"/>
      <c r="C29" s="10" t="s">
        <v>110</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BG29" s="9"/>
      <c r="BL29" s="44">
        <v>7</v>
      </c>
      <c r="BM29" s="20">
        <v>83800</v>
      </c>
      <c r="BN29" s="2"/>
      <c r="BO29" s="2"/>
      <c r="BP29" s="2"/>
      <c r="BQ29" s="2"/>
    </row>
    <row r="30" spans="2:156" ht="13.5" customHeight="1" thickBot="1">
      <c r="B30" s="2" t="s">
        <v>87</v>
      </c>
      <c r="K30" s="5"/>
      <c r="L30" s="5"/>
      <c r="M30" s="5"/>
      <c r="N30" s="5"/>
      <c r="O30" s="5"/>
      <c r="P30" s="5"/>
      <c r="Q30" s="5"/>
      <c r="BL30" s="2" t="s">
        <v>71</v>
      </c>
      <c r="BO30" s="2"/>
      <c r="BP30" s="2"/>
      <c r="BQ30" s="2"/>
    </row>
    <row r="31" spans="2:156" ht="13.5" customHeight="1">
      <c r="B31" s="94" t="s">
        <v>151</v>
      </c>
      <c r="C31" s="94"/>
      <c r="D31" s="94"/>
      <c r="E31" s="94"/>
      <c r="F31" s="94"/>
      <c r="G31" s="94"/>
      <c r="H31" s="266"/>
      <c r="I31" s="268"/>
      <c r="J31" s="269"/>
      <c r="K31" s="269"/>
      <c r="L31" s="269"/>
      <c r="M31" s="269"/>
      <c r="N31" s="269"/>
      <c r="O31" s="269"/>
      <c r="P31" s="270"/>
      <c r="Q31" s="65" t="s">
        <v>40</v>
      </c>
      <c r="R31" s="65"/>
      <c r="S31" s="127" t="str">
        <f>IF(家賃・地代の月額="","",MIN(家賃・地代の月額,IF(世帯の人数&lt;第4世帯人数2,第4限度額1,第4限度額2)))</f>
        <v/>
      </c>
      <c r="T31" s="128"/>
      <c r="U31" s="128"/>
      <c r="V31" s="128"/>
      <c r="W31" s="128"/>
      <c r="X31" s="128"/>
      <c r="Y31" s="128"/>
      <c r="Z31" s="129"/>
      <c r="AA31" s="133" t="s">
        <v>58</v>
      </c>
      <c r="AB31" s="134"/>
      <c r="AC31" s="135"/>
      <c r="BL31" s="34" t="s">
        <v>18</v>
      </c>
      <c r="BM31" s="31" t="s">
        <v>4</v>
      </c>
      <c r="BN31" s="31" t="s">
        <v>9</v>
      </c>
      <c r="BO31" s="2"/>
    </row>
    <row r="32" spans="2:156" ht="13.5" customHeight="1" thickBot="1">
      <c r="B32" s="126"/>
      <c r="C32" s="126"/>
      <c r="D32" s="126"/>
      <c r="E32" s="126"/>
      <c r="F32" s="126"/>
      <c r="G32" s="126"/>
      <c r="H32" s="267"/>
      <c r="I32" s="271"/>
      <c r="J32" s="272"/>
      <c r="K32" s="272"/>
      <c r="L32" s="272"/>
      <c r="M32" s="272"/>
      <c r="N32" s="272"/>
      <c r="O32" s="272"/>
      <c r="P32" s="273"/>
      <c r="Q32" s="65"/>
      <c r="R32" s="65"/>
      <c r="S32" s="130"/>
      <c r="T32" s="131"/>
      <c r="U32" s="131"/>
      <c r="V32" s="131"/>
      <c r="W32" s="131"/>
      <c r="X32" s="131"/>
      <c r="Y32" s="131"/>
      <c r="Z32" s="132"/>
      <c r="AA32" s="136"/>
      <c r="AB32" s="137"/>
      <c r="AC32" s="138"/>
      <c r="BL32" s="29" t="s">
        <v>12</v>
      </c>
      <c r="BM32" s="32">
        <v>23150</v>
      </c>
      <c r="BN32" s="32">
        <v>1000</v>
      </c>
      <c r="BO32" s="2"/>
      <c r="EV32"/>
      <c r="EW32"/>
      <c r="EX32"/>
      <c r="EY32"/>
      <c r="EZ32"/>
    </row>
    <row r="33" spans="2:156" ht="13.5" customHeight="1" thickBot="1">
      <c r="B33" s="4" t="s">
        <v>117</v>
      </c>
      <c r="BL33" s="148" t="s">
        <v>99</v>
      </c>
      <c r="BM33" s="148"/>
      <c r="BN33" s="148"/>
      <c r="EV33"/>
      <c r="EW33"/>
      <c r="EX33"/>
      <c r="EY33"/>
      <c r="EZ33"/>
    </row>
    <row r="34" spans="2:156" ht="13.5" customHeight="1">
      <c r="B34" s="90" t="s">
        <v>101</v>
      </c>
      <c r="C34" s="90"/>
      <c r="D34" s="90"/>
      <c r="E34" s="90"/>
      <c r="F34" s="90"/>
      <c r="G34" s="90"/>
      <c r="H34" s="90"/>
      <c r="I34" s="90"/>
      <c r="J34" s="90"/>
      <c r="K34" s="90"/>
      <c r="L34" s="90"/>
      <c r="M34" s="91"/>
      <c r="N34" s="274"/>
      <c r="O34" s="275"/>
      <c r="P34" s="275"/>
      <c r="Q34" s="275"/>
      <c r="R34" s="276"/>
      <c r="S34" s="65" t="s">
        <v>40</v>
      </c>
      <c r="T34" s="65"/>
      <c r="U34" s="149">
        <f>小学校就学児数*第3基準額1+中学校就学児数*第3基準額2</f>
        <v>0</v>
      </c>
      <c r="V34" s="82"/>
      <c r="W34" s="82"/>
      <c r="X34" s="82"/>
      <c r="Y34" s="82"/>
      <c r="Z34" s="82"/>
      <c r="AA34" s="82"/>
      <c r="AB34" s="82"/>
      <c r="AC34" s="150"/>
      <c r="AD34" s="65" t="s">
        <v>29</v>
      </c>
      <c r="AE34" s="65"/>
      <c r="AF34" s="151" t="s">
        <v>122</v>
      </c>
      <c r="AG34" s="151"/>
      <c r="AH34" s="151"/>
      <c r="AI34" s="151"/>
      <c r="AJ34" s="151"/>
      <c r="AK34" s="151"/>
      <c r="AL34" s="280"/>
      <c r="AM34" s="282"/>
      <c r="AN34" s="283"/>
      <c r="AO34" s="283"/>
      <c r="AP34" s="283"/>
      <c r="AQ34" s="283"/>
      <c r="AR34" s="283"/>
      <c r="AS34" s="283"/>
      <c r="AT34" s="284"/>
      <c r="AU34" s="65" t="s">
        <v>39</v>
      </c>
      <c r="AV34" s="65"/>
      <c r="AW34" s="127">
        <f>教育費基準額+教育費その他</f>
        <v>0</v>
      </c>
      <c r="AX34" s="153"/>
      <c r="AY34" s="153"/>
      <c r="AZ34" s="153"/>
      <c r="BA34" s="153"/>
      <c r="BB34" s="153"/>
      <c r="BC34" s="153"/>
      <c r="BD34" s="154"/>
      <c r="BE34" s="133" t="s">
        <v>58</v>
      </c>
      <c r="BF34" s="134"/>
      <c r="BG34" s="135"/>
      <c r="BL34" s="19" t="s">
        <v>13</v>
      </c>
      <c r="BM34" s="91" t="s">
        <v>142</v>
      </c>
      <c r="BN34" s="92"/>
      <c r="BO34" s="92"/>
      <c r="BP34" s="19" t="s">
        <v>4</v>
      </c>
      <c r="BQ34" s="19" t="s">
        <v>18</v>
      </c>
      <c r="EV34"/>
      <c r="EW34"/>
      <c r="EX34"/>
      <c r="EY34"/>
      <c r="EZ34"/>
    </row>
    <row r="35" spans="2:156" ht="13.5" customHeight="1" thickBot="1">
      <c r="B35" s="90" t="s">
        <v>102</v>
      </c>
      <c r="C35" s="90"/>
      <c r="D35" s="90"/>
      <c r="E35" s="90"/>
      <c r="F35" s="90"/>
      <c r="G35" s="90"/>
      <c r="H35" s="90"/>
      <c r="I35" s="90"/>
      <c r="J35" s="90"/>
      <c r="K35" s="90"/>
      <c r="L35" s="90"/>
      <c r="M35" s="91"/>
      <c r="N35" s="277"/>
      <c r="O35" s="278"/>
      <c r="P35" s="278"/>
      <c r="Q35" s="278"/>
      <c r="R35" s="279"/>
      <c r="S35" s="65"/>
      <c r="T35" s="65"/>
      <c r="U35" s="84"/>
      <c r="V35" s="85"/>
      <c r="W35" s="85"/>
      <c r="X35" s="85"/>
      <c r="Y35" s="85"/>
      <c r="Z35" s="85"/>
      <c r="AA35" s="85"/>
      <c r="AB35" s="85"/>
      <c r="AC35" s="86"/>
      <c r="AD35" s="65"/>
      <c r="AE35" s="65"/>
      <c r="AF35" s="152"/>
      <c r="AG35" s="152"/>
      <c r="AH35" s="152"/>
      <c r="AI35" s="152"/>
      <c r="AJ35" s="152"/>
      <c r="AK35" s="152"/>
      <c r="AL35" s="281"/>
      <c r="AM35" s="285"/>
      <c r="AN35" s="286"/>
      <c r="AO35" s="286"/>
      <c r="AP35" s="286"/>
      <c r="AQ35" s="286"/>
      <c r="AR35" s="286"/>
      <c r="AS35" s="286"/>
      <c r="AT35" s="287"/>
      <c r="AU35" s="65"/>
      <c r="AV35" s="65"/>
      <c r="AW35" s="155"/>
      <c r="AX35" s="156"/>
      <c r="AY35" s="156"/>
      <c r="AZ35" s="156"/>
      <c r="BA35" s="156"/>
      <c r="BB35" s="156"/>
      <c r="BC35" s="156"/>
      <c r="BD35" s="157"/>
      <c r="BE35" s="136"/>
      <c r="BF35" s="137"/>
      <c r="BG35" s="138"/>
      <c r="BL35" s="158" t="s">
        <v>14</v>
      </c>
      <c r="BM35" s="161" t="s">
        <v>55</v>
      </c>
      <c r="BN35" s="162"/>
      <c r="BO35" s="162"/>
      <c r="BP35" s="20">
        <v>9140</v>
      </c>
      <c r="BQ35" s="41" t="s">
        <v>35</v>
      </c>
      <c r="EV35"/>
      <c r="EW35"/>
      <c r="EX35"/>
      <c r="EY35"/>
      <c r="EZ35"/>
    </row>
    <row r="36" spans="2:156" ht="13.5" customHeight="1" thickBot="1">
      <c r="B36" s="2" t="s">
        <v>103</v>
      </c>
      <c r="AE36" s="13"/>
      <c r="AF36" s="56" t="s">
        <v>149</v>
      </c>
      <c r="BL36" s="159"/>
      <c r="BM36" s="161" t="s">
        <v>54</v>
      </c>
      <c r="BN36" s="162"/>
      <c r="BO36" s="162"/>
      <c r="BP36" s="20">
        <v>13810</v>
      </c>
      <c r="BQ36" s="41" t="s">
        <v>36</v>
      </c>
      <c r="EV36"/>
      <c r="EW36"/>
      <c r="EX36"/>
      <c r="EY36"/>
      <c r="EZ36"/>
    </row>
    <row r="37" spans="2:156" ht="13.5" customHeight="1">
      <c r="B37" s="95" t="s">
        <v>148</v>
      </c>
      <c r="C37" s="95"/>
      <c r="D37" s="95"/>
      <c r="E37" s="95"/>
      <c r="F37" s="95"/>
      <c r="G37" s="95"/>
      <c r="H37" s="95"/>
      <c r="I37" s="95"/>
      <c r="J37" s="95"/>
      <c r="K37" s="163">
        <f>SUM(人数0から5歳)+SUM(義務教育就学児)+IF(AND(小学校就学児数=0,人数6から11歳&gt;0),人数6から11歳,0)</f>
        <v>0</v>
      </c>
      <c r="L37" s="163"/>
      <c r="M37" s="163"/>
      <c r="N37" s="163"/>
      <c r="O37" s="163"/>
      <c r="P37" s="163"/>
      <c r="Q37" s="65" t="s">
        <v>40</v>
      </c>
      <c r="R37" s="65"/>
      <c r="S37" s="127">
        <f>IF(人数0から2歳="",
MIN(2,子どもの数)*第6の2中学校修了前養育加算
+MAX(0,子どもの数-中学校就学児数-2)*第6の2第3子以降小学校修了前養育加算
+MAX(0,子どもの数-小学校就学児数)*第6の2第3子以降中学校修了前養育加算,
MIN(2,人数0から2歳)*第6の2_3歳未満養育加算+(2-MIN(2,人数0から2歳))*第6の2中学校修了前養育加算
+MAX(0,子どもの数-中学校就学児数-2)*第6の2第3子以降小学校修了前養育加算
+MAX(0,子どもの数-MAX(0,子どもの数-中学校就学児数-2)-2)*第6の2第3子以降中学校修了前養育加算)</f>
        <v>0</v>
      </c>
      <c r="T37" s="128"/>
      <c r="U37" s="128"/>
      <c r="V37" s="128"/>
      <c r="W37" s="128"/>
      <c r="X37" s="128"/>
      <c r="Y37" s="128"/>
      <c r="Z37" s="129"/>
      <c r="AA37" s="133" t="s">
        <v>58</v>
      </c>
      <c r="AB37" s="134"/>
      <c r="AC37" s="135"/>
      <c r="AE37" s="13"/>
      <c r="AF37" s="94" t="s">
        <v>150</v>
      </c>
      <c r="AG37" s="95"/>
      <c r="AH37" s="172"/>
      <c r="AI37" s="172"/>
      <c r="AJ37" s="172"/>
      <c r="AK37" s="95"/>
      <c r="AL37" s="95"/>
      <c r="AM37" s="95"/>
      <c r="AN37" s="288"/>
      <c r="AO37" s="290"/>
      <c r="AP37" s="291"/>
      <c r="AQ37" s="291"/>
      <c r="AR37" s="291"/>
      <c r="AS37" s="291"/>
      <c r="AT37" s="292"/>
      <c r="AU37" s="65" t="s">
        <v>40</v>
      </c>
      <c r="AV37" s="65"/>
      <c r="AW37" s="127">
        <f>IF(子どもの数18未満="",0,MAX(子どもの数18未満-2,0)*母子加算3+IF(子どもの数18未満&gt;1,母子加算2,0)+IF(子どもの数18未満&gt;0,母子加算1,0))</f>
        <v>0</v>
      </c>
      <c r="AX37" s="128"/>
      <c r="AY37" s="128"/>
      <c r="AZ37" s="128"/>
      <c r="BA37" s="128"/>
      <c r="BB37" s="128"/>
      <c r="BC37" s="128"/>
      <c r="BD37" s="129"/>
      <c r="BE37" s="133" t="s">
        <v>58</v>
      </c>
      <c r="BF37" s="134"/>
      <c r="BG37" s="135"/>
      <c r="BL37" s="159"/>
      <c r="BM37" s="161" t="s">
        <v>56</v>
      </c>
      <c r="BN37" s="162"/>
      <c r="BO37" s="162"/>
      <c r="BP37" s="25">
        <v>8490</v>
      </c>
      <c r="BQ37" s="165" t="s">
        <v>33</v>
      </c>
      <c r="EV37"/>
      <c r="EW37"/>
      <c r="EX37"/>
      <c r="EY37"/>
      <c r="EZ37"/>
    </row>
    <row r="38" spans="2:156" ht="13.5" customHeight="1" thickBot="1">
      <c r="B38" s="96"/>
      <c r="C38" s="96"/>
      <c r="D38" s="96"/>
      <c r="E38" s="96"/>
      <c r="F38" s="96"/>
      <c r="G38" s="96"/>
      <c r="H38" s="96"/>
      <c r="I38" s="96"/>
      <c r="J38" s="96"/>
      <c r="K38" s="164"/>
      <c r="L38" s="164"/>
      <c r="M38" s="164"/>
      <c r="N38" s="164"/>
      <c r="O38" s="164"/>
      <c r="P38" s="164"/>
      <c r="Q38" s="65"/>
      <c r="R38" s="65"/>
      <c r="S38" s="130"/>
      <c r="T38" s="131"/>
      <c r="U38" s="131"/>
      <c r="V38" s="131"/>
      <c r="W38" s="131"/>
      <c r="X38" s="131"/>
      <c r="Y38" s="131"/>
      <c r="Z38" s="132"/>
      <c r="AA38" s="136"/>
      <c r="AB38" s="137"/>
      <c r="AC38" s="138"/>
      <c r="AE38" s="13"/>
      <c r="AF38" s="96"/>
      <c r="AG38" s="96"/>
      <c r="AH38" s="96"/>
      <c r="AI38" s="96"/>
      <c r="AJ38" s="96"/>
      <c r="AK38" s="96"/>
      <c r="AL38" s="96"/>
      <c r="AM38" s="96"/>
      <c r="AN38" s="289"/>
      <c r="AO38" s="293"/>
      <c r="AP38" s="294"/>
      <c r="AQ38" s="294"/>
      <c r="AR38" s="294"/>
      <c r="AS38" s="294"/>
      <c r="AT38" s="295"/>
      <c r="AU38" s="65"/>
      <c r="AV38" s="65"/>
      <c r="AW38" s="130"/>
      <c r="AX38" s="131"/>
      <c r="AY38" s="131"/>
      <c r="AZ38" s="131"/>
      <c r="BA38" s="131"/>
      <c r="BB38" s="131"/>
      <c r="BC38" s="131"/>
      <c r="BD38" s="132"/>
      <c r="BE38" s="136"/>
      <c r="BF38" s="137"/>
      <c r="BG38" s="138"/>
      <c r="BL38" s="160"/>
      <c r="BM38" s="167" t="s">
        <v>57</v>
      </c>
      <c r="BN38" s="168"/>
      <c r="BO38" s="168"/>
      <c r="BP38" s="25">
        <v>8490</v>
      </c>
      <c r="BQ38" s="166"/>
      <c r="EV38"/>
      <c r="EW38"/>
      <c r="EX38"/>
      <c r="EY38"/>
      <c r="EZ38"/>
    </row>
    <row r="39" spans="2:156" ht="13.5" customHeight="1" thickBot="1">
      <c r="B39" s="7" t="s">
        <v>88</v>
      </c>
      <c r="C39" s="27"/>
      <c r="D39" s="27"/>
      <c r="E39" s="27"/>
      <c r="F39" s="27"/>
      <c r="G39" s="27"/>
      <c r="H39" s="27"/>
      <c r="I39" s="27"/>
      <c r="J39" s="27"/>
      <c r="K39" s="27"/>
      <c r="L39" s="27"/>
      <c r="M39" s="27"/>
      <c r="N39" s="5"/>
      <c r="O39" s="5"/>
      <c r="P39" s="5"/>
      <c r="Q39" s="5"/>
      <c r="R39" s="5"/>
      <c r="S39" s="5"/>
      <c r="T39" s="5"/>
      <c r="U39" s="5"/>
      <c r="V39" s="5"/>
      <c r="W39" s="5"/>
      <c r="X39" s="5"/>
      <c r="Y39" s="5"/>
      <c r="AE39" s="13"/>
      <c r="AF39" s="2" t="s">
        <v>154</v>
      </c>
      <c r="AP39"/>
      <c r="AQ39"/>
      <c r="AR39"/>
      <c r="AS39"/>
      <c r="AT39"/>
      <c r="AU39"/>
      <c r="AV39"/>
      <c r="AW39"/>
      <c r="AX39"/>
      <c r="AY39"/>
      <c r="AZ39"/>
      <c r="BA39"/>
      <c r="BB39"/>
      <c r="BC39"/>
      <c r="BD39"/>
      <c r="BE39"/>
      <c r="BF39"/>
      <c r="BG39"/>
      <c r="BL39" s="169" t="s">
        <v>15</v>
      </c>
      <c r="BM39" s="170" t="s">
        <v>111</v>
      </c>
      <c r="BN39" s="171"/>
      <c r="BO39" s="171"/>
      <c r="BP39" s="20">
        <v>23260</v>
      </c>
      <c r="BQ39" s="41" t="s">
        <v>35</v>
      </c>
      <c r="EV39"/>
      <c r="EW39"/>
      <c r="EX39"/>
      <c r="EY39"/>
      <c r="EZ39"/>
    </row>
    <row r="40" spans="2:156" ht="13.5" customHeight="1">
      <c r="B40" s="94" t="s">
        <v>152</v>
      </c>
      <c r="C40" s="95"/>
      <c r="D40" s="95"/>
      <c r="E40" s="95"/>
      <c r="F40" s="95"/>
      <c r="G40" s="95"/>
      <c r="H40" s="288"/>
      <c r="I40" s="304"/>
      <c r="J40" s="305"/>
      <c r="K40" s="305"/>
      <c r="L40" s="305"/>
      <c r="M40" s="305"/>
      <c r="N40" s="305"/>
      <c r="O40" s="305"/>
      <c r="P40" s="306"/>
      <c r="Q40" s="65" t="s">
        <v>40</v>
      </c>
      <c r="R40" s="65"/>
      <c r="S40" s="127">
        <f>IF(妊娠・産後の期間="",0,INDEX(妊産婦加算表,MATCH(妊娠・産後の期間,BM35:BM38,0),4))</f>
        <v>0</v>
      </c>
      <c r="T40" s="128"/>
      <c r="U40" s="128"/>
      <c r="V40" s="128"/>
      <c r="W40" s="128"/>
      <c r="X40" s="128"/>
      <c r="Y40" s="128"/>
      <c r="Z40" s="129"/>
      <c r="AA40" s="133" t="s">
        <v>58</v>
      </c>
      <c r="AB40" s="134"/>
      <c r="AC40" s="135"/>
      <c r="AE40" s="13"/>
      <c r="AF40" s="173" t="s">
        <v>153</v>
      </c>
      <c r="AG40" s="173"/>
      <c r="AH40" s="173"/>
      <c r="AI40" s="173"/>
      <c r="AJ40" s="173"/>
      <c r="AK40" s="173"/>
      <c r="AL40" s="173"/>
      <c r="AM40" s="173"/>
      <c r="AN40" s="296"/>
      <c r="AO40" s="298"/>
      <c r="AP40" s="299"/>
      <c r="AQ40" s="299"/>
      <c r="AR40" s="299"/>
      <c r="AS40" s="299"/>
      <c r="AT40" s="300"/>
      <c r="AU40" s="65" t="s">
        <v>40</v>
      </c>
      <c r="AV40" s="65"/>
      <c r="AW40" s="127">
        <f>在宅患者数*第6の1在宅患者加算額</f>
        <v>0</v>
      </c>
      <c r="AX40" s="128"/>
      <c r="AY40" s="128"/>
      <c r="AZ40" s="128"/>
      <c r="BA40" s="128"/>
      <c r="BB40" s="128"/>
      <c r="BC40" s="128"/>
      <c r="BD40" s="129"/>
      <c r="BE40" s="133" t="s">
        <v>58</v>
      </c>
      <c r="BF40" s="134"/>
      <c r="BG40" s="135"/>
      <c r="BL40" s="169"/>
      <c r="BM40" s="170" t="s">
        <v>112</v>
      </c>
      <c r="BN40" s="171"/>
      <c r="BO40" s="171"/>
      <c r="BP40" s="20">
        <v>1840</v>
      </c>
      <c r="BQ40" s="41" t="s">
        <v>34</v>
      </c>
      <c r="EV40"/>
      <c r="EW40"/>
      <c r="EX40"/>
      <c r="EY40"/>
      <c r="EZ40"/>
    </row>
    <row r="41" spans="2:156" ht="13.5" customHeight="1" thickBot="1">
      <c r="B41" s="96"/>
      <c r="C41" s="96"/>
      <c r="D41" s="96"/>
      <c r="E41" s="96"/>
      <c r="F41" s="96"/>
      <c r="G41" s="96"/>
      <c r="H41" s="289"/>
      <c r="I41" s="307"/>
      <c r="J41" s="308"/>
      <c r="K41" s="308"/>
      <c r="L41" s="308"/>
      <c r="M41" s="308"/>
      <c r="N41" s="308"/>
      <c r="O41" s="308"/>
      <c r="P41" s="309"/>
      <c r="Q41" s="65"/>
      <c r="R41" s="65"/>
      <c r="S41" s="130"/>
      <c r="T41" s="131"/>
      <c r="U41" s="131"/>
      <c r="V41" s="131"/>
      <c r="W41" s="131"/>
      <c r="X41" s="131"/>
      <c r="Y41" s="131"/>
      <c r="Z41" s="132"/>
      <c r="AA41" s="136"/>
      <c r="AB41" s="137"/>
      <c r="AC41" s="138"/>
      <c r="AE41" s="13"/>
      <c r="AF41" s="174"/>
      <c r="AG41" s="174"/>
      <c r="AH41" s="174"/>
      <c r="AI41" s="174"/>
      <c r="AJ41" s="174"/>
      <c r="AK41" s="174"/>
      <c r="AL41" s="174"/>
      <c r="AM41" s="174"/>
      <c r="AN41" s="297"/>
      <c r="AO41" s="301"/>
      <c r="AP41" s="302"/>
      <c r="AQ41" s="302"/>
      <c r="AR41" s="302"/>
      <c r="AS41" s="302"/>
      <c r="AT41" s="303"/>
      <c r="AU41" s="65"/>
      <c r="AV41" s="65"/>
      <c r="AW41" s="130"/>
      <c r="AX41" s="131"/>
      <c r="AY41" s="131"/>
      <c r="AZ41" s="131"/>
      <c r="BA41" s="131"/>
      <c r="BB41" s="131"/>
      <c r="BC41" s="131"/>
      <c r="BD41" s="132"/>
      <c r="BE41" s="136"/>
      <c r="BF41" s="137"/>
      <c r="BG41" s="138"/>
      <c r="BL41" s="169"/>
      <c r="BM41" s="170" t="s">
        <v>132</v>
      </c>
      <c r="BN41" s="171"/>
      <c r="BO41" s="171"/>
      <c r="BP41" s="20">
        <v>940</v>
      </c>
      <c r="BQ41" s="41" t="s">
        <v>19</v>
      </c>
      <c r="EV41"/>
      <c r="EW41"/>
      <c r="EX41"/>
      <c r="EY41"/>
      <c r="EZ41"/>
    </row>
    <row r="42" spans="2:156" ht="13.5" customHeight="1" thickBot="1">
      <c r="B42" s="2" t="s">
        <v>89</v>
      </c>
      <c r="K42" s="5"/>
      <c r="L42" s="5"/>
      <c r="M42" s="5"/>
      <c r="N42" s="5"/>
      <c r="O42" s="5"/>
      <c r="P42" s="5"/>
      <c r="Q42" s="5"/>
      <c r="AL42" s="27"/>
      <c r="AM42" s="27"/>
      <c r="AN42" s="27"/>
      <c r="AO42" s="27"/>
      <c r="AP42" s="27"/>
      <c r="AQ42" s="27"/>
      <c r="AR42" s="27"/>
      <c r="BL42" s="169" t="s">
        <v>16</v>
      </c>
      <c r="BM42" s="176" t="s">
        <v>50</v>
      </c>
      <c r="BN42" s="177"/>
      <c r="BO42" s="177"/>
      <c r="BP42" s="20">
        <v>26850</v>
      </c>
      <c r="BQ42" s="41" t="s">
        <v>37</v>
      </c>
      <c r="EV42"/>
      <c r="EW42"/>
      <c r="EX42"/>
      <c r="EY42"/>
      <c r="EZ42"/>
    </row>
    <row r="43" spans="2:156" ht="13.5" customHeight="1">
      <c r="B43" s="184" t="s">
        <v>126</v>
      </c>
      <c r="C43" s="184"/>
      <c r="D43" s="184"/>
      <c r="E43" s="184"/>
      <c r="F43" s="184"/>
      <c r="G43" s="184"/>
      <c r="H43" s="184"/>
      <c r="I43" s="184"/>
      <c r="J43" s="184"/>
      <c r="K43" s="184"/>
      <c r="L43" s="184"/>
      <c r="M43" s="184"/>
      <c r="N43" s="169" t="s">
        <v>50</v>
      </c>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310"/>
      <c r="AO43" s="311"/>
      <c r="AP43" s="312"/>
      <c r="AQ43" s="312"/>
      <c r="AR43" s="312"/>
      <c r="AS43" s="312"/>
      <c r="AT43" s="313"/>
      <c r="AU43" s="65" t="s">
        <v>40</v>
      </c>
      <c r="AV43" s="65"/>
      <c r="AW43" s="127">
        <f>障害者人数A*障害者加算額A+障害者人数B*障害者加算区分B+障害者人数C*障害者加算区分C</f>
        <v>0</v>
      </c>
      <c r="AX43" s="128"/>
      <c r="AY43" s="128"/>
      <c r="AZ43" s="128"/>
      <c r="BA43" s="128"/>
      <c r="BB43" s="128"/>
      <c r="BC43" s="128"/>
      <c r="BD43" s="129"/>
      <c r="BE43" s="133" t="s">
        <v>58</v>
      </c>
      <c r="BF43" s="134"/>
      <c r="BG43" s="135"/>
      <c r="BL43" s="169"/>
      <c r="BM43" s="176" t="s">
        <v>51</v>
      </c>
      <c r="BN43" s="177"/>
      <c r="BO43" s="177"/>
      <c r="BP43" s="20">
        <v>17890</v>
      </c>
      <c r="BQ43" s="41" t="s">
        <v>32</v>
      </c>
      <c r="EV43"/>
      <c r="EW43"/>
      <c r="EX43"/>
      <c r="EY43"/>
      <c r="EZ43"/>
    </row>
    <row r="44" spans="2:156" ht="13.5" customHeight="1" thickBot="1">
      <c r="B44" s="184"/>
      <c r="C44" s="184"/>
      <c r="D44" s="184"/>
      <c r="E44" s="184"/>
      <c r="F44" s="184"/>
      <c r="G44" s="184"/>
      <c r="H44" s="184"/>
      <c r="I44" s="184"/>
      <c r="J44" s="184"/>
      <c r="K44" s="184"/>
      <c r="L44" s="184"/>
      <c r="M44" s="184"/>
      <c r="N44" s="169" t="s">
        <v>51</v>
      </c>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310"/>
      <c r="AO44" s="314"/>
      <c r="AP44" s="175"/>
      <c r="AQ44" s="175"/>
      <c r="AR44" s="175"/>
      <c r="AS44" s="175"/>
      <c r="AT44" s="315"/>
      <c r="AU44" s="65"/>
      <c r="AV44" s="65"/>
      <c r="AW44" s="130"/>
      <c r="AX44" s="131"/>
      <c r="AY44" s="131"/>
      <c r="AZ44" s="131"/>
      <c r="BA44" s="131"/>
      <c r="BB44" s="131"/>
      <c r="BC44" s="131"/>
      <c r="BD44" s="132"/>
      <c r="BE44" s="136"/>
      <c r="BF44" s="137"/>
      <c r="BG44" s="138"/>
      <c r="BL44" s="169"/>
      <c r="BM44" s="176" t="s">
        <v>52</v>
      </c>
      <c r="BN44" s="177"/>
      <c r="BO44" s="177"/>
      <c r="BP44" s="20">
        <v>14280</v>
      </c>
      <c r="BQ44" s="41" t="s">
        <v>33</v>
      </c>
      <c r="EV44"/>
      <c r="EW44"/>
      <c r="EX44"/>
      <c r="EY44"/>
      <c r="EZ44"/>
    </row>
    <row r="45" spans="2:156" ht="13.5" customHeight="1" thickBot="1">
      <c r="B45" s="184"/>
      <c r="C45" s="184"/>
      <c r="D45" s="184"/>
      <c r="E45" s="184"/>
      <c r="F45" s="184"/>
      <c r="G45" s="184"/>
      <c r="H45" s="184"/>
      <c r="I45" s="184"/>
      <c r="J45" s="184"/>
      <c r="K45" s="184"/>
      <c r="L45" s="184"/>
      <c r="M45" s="184"/>
      <c r="N45" s="169" t="s">
        <v>52</v>
      </c>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310"/>
      <c r="AO45" s="316"/>
      <c r="AP45" s="317"/>
      <c r="AQ45" s="317"/>
      <c r="AR45" s="317"/>
      <c r="AS45" s="317"/>
      <c r="AT45" s="318"/>
      <c r="BL45" s="169"/>
      <c r="BM45" s="178" t="s">
        <v>139</v>
      </c>
      <c r="BN45" s="179"/>
      <c r="BO45" s="179"/>
      <c r="BP45" s="20">
        <v>11980</v>
      </c>
      <c r="BQ45" s="41" t="s">
        <v>20</v>
      </c>
    </row>
    <row r="46" spans="2:156" ht="13.5" customHeight="1">
      <c r="B46" s="180" t="s">
        <v>43</v>
      </c>
      <c r="C46" s="180"/>
      <c r="D46" s="180"/>
      <c r="E46" s="180"/>
      <c r="F46" s="180"/>
      <c r="G46" s="180"/>
      <c r="H46" s="180"/>
      <c r="I46" s="180"/>
      <c r="J46" s="180"/>
      <c r="K46" s="180"/>
      <c r="L46" s="180"/>
      <c r="M46" s="180"/>
      <c r="N46" s="362"/>
      <c r="O46" s="362"/>
      <c r="P46" s="362"/>
      <c r="Q46" s="362"/>
      <c r="R46" s="362"/>
      <c r="S46" s="362"/>
      <c r="T46" s="362"/>
      <c r="U46" s="362"/>
      <c r="V46" s="362"/>
      <c r="W46" s="362"/>
      <c r="X46" s="362"/>
      <c r="Y46" s="362"/>
      <c r="Z46" s="182" t="s">
        <v>124</v>
      </c>
      <c r="AA46" s="182"/>
      <c r="AB46" s="182"/>
      <c r="AC46" s="182"/>
      <c r="AD46" s="182"/>
      <c r="AE46" s="182"/>
      <c r="AF46" s="182"/>
      <c r="AG46" s="182"/>
      <c r="AH46" s="182"/>
      <c r="AI46" s="364">
        <v>0</v>
      </c>
      <c r="AJ46" s="364"/>
      <c r="AK46" s="364"/>
      <c r="AL46" s="364"/>
      <c r="AM46" s="364"/>
      <c r="AN46" s="364"/>
      <c r="AO46" s="365"/>
      <c r="AP46" s="365"/>
      <c r="AQ46" s="365"/>
      <c r="AR46" s="365"/>
      <c r="AS46" s="365"/>
      <c r="AT46" s="365"/>
      <c r="AU46" s="65" t="s">
        <v>40</v>
      </c>
      <c r="AV46" s="65"/>
      <c r="AW46" s="127">
        <f>IF(障害者人数A+障害者人数B+障害者人数C=0,0,IF(介護の有無=障害者加算区分D,障害者加算額D,IF(介護の有無=障害者加算区分E,MIN(介護費用,障害者加算額E),0)))</f>
        <v>0</v>
      </c>
      <c r="AX46" s="128"/>
      <c r="AY46" s="128"/>
      <c r="AZ46" s="128"/>
      <c r="BA46" s="128"/>
      <c r="BB46" s="128"/>
      <c r="BC46" s="128"/>
      <c r="BD46" s="129"/>
      <c r="BE46" s="133" t="s">
        <v>58</v>
      </c>
      <c r="BF46" s="134"/>
      <c r="BG46" s="135"/>
      <c r="BL46" s="169"/>
      <c r="BM46" s="178" t="s">
        <v>138</v>
      </c>
      <c r="BN46" s="179"/>
      <c r="BO46" s="179"/>
      <c r="BP46" s="42">
        <v>69520</v>
      </c>
      <c r="BQ46" s="41" t="s">
        <v>38</v>
      </c>
    </row>
    <row r="47" spans="2:156" ht="13.5" customHeight="1" thickBot="1">
      <c r="B47" s="181"/>
      <c r="C47" s="181"/>
      <c r="D47" s="181"/>
      <c r="E47" s="181"/>
      <c r="F47" s="181"/>
      <c r="G47" s="181"/>
      <c r="H47" s="181"/>
      <c r="I47" s="181"/>
      <c r="J47" s="181"/>
      <c r="K47" s="181"/>
      <c r="L47" s="181"/>
      <c r="M47" s="181"/>
      <c r="N47" s="363"/>
      <c r="O47" s="363"/>
      <c r="P47" s="363"/>
      <c r="Q47" s="363"/>
      <c r="R47" s="363"/>
      <c r="S47" s="363"/>
      <c r="T47" s="363"/>
      <c r="U47" s="363"/>
      <c r="V47" s="363"/>
      <c r="W47" s="363"/>
      <c r="X47" s="363"/>
      <c r="Y47" s="363"/>
      <c r="Z47" s="183"/>
      <c r="AA47" s="183"/>
      <c r="AB47" s="183"/>
      <c r="AC47" s="183"/>
      <c r="AD47" s="183"/>
      <c r="AE47" s="183"/>
      <c r="AF47" s="183"/>
      <c r="AG47" s="183"/>
      <c r="AH47" s="183"/>
      <c r="AI47" s="366"/>
      <c r="AJ47" s="366"/>
      <c r="AK47" s="366"/>
      <c r="AL47" s="366"/>
      <c r="AM47" s="366"/>
      <c r="AN47" s="366"/>
      <c r="AO47" s="366"/>
      <c r="AP47" s="366"/>
      <c r="AQ47" s="366"/>
      <c r="AR47" s="366"/>
      <c r="AS47" s="366"/>
      <c r="AT47" s="366"/>
      <c r="AU47" s="65"/>
      <c r="AV47" s="65"/>
      <c r="AW47" s="130"/>
      <c r="AX47" s="131"/>
      <c r="AY47" s="131"/>
      <c r="AZ47" s="131"/>
      <c r="BA47" s="131"/>
      <c r="BB47" s="131"/>
      <c r="BC47" s="131"/>
      <c r="BD47" s="132"/>
      <c r="BE47" s="136"/>
      <c r="BF47" s="137"/>
      <c r="BG47" s="138"/>
      <c r="BL47" s="185" t="s">
        <v>17</v>
      </c>
      <c r="BM47" s="186" t="s">
        <v>131</v>
      </c>
      <c r="BN47" s="187"/>
      <c r="BO47" s="188"/>
      <c r="BP47" s="195">
        <v>13290</v>
      </c>
      <c r="BQ47" s="367"/>
    </row>
    <row r="48" spans="2:156" ht="13.5" customHeight="1" thickBot="1">
      <c r="B48" s="7" t="s">
        <v>90</v>
      </c>
      <c r="C48" s="27"/>
      <c r="D48" s="27"/>
      <c r="E48" s="27"/>
      <c r="F48" s="27"/>
      <c r="G48" s="27"/>
      <c r="H48" s="27"/>
      <c r="I48" s="27"/>
      <c r="J48" s="27"/>
      <c r="K48" s="27"/>
      <c r="L48" s="27"/>
      <c r="M48" s="27"/>
      <c r="N48" s="5"/>
      <c r="O48" s="5"/>
      <c r="P48" s="5"/>
      <c r="Q48" s="5"/>
      <c r="R48" s="5"/>
      <c r="S48" s="5"/>
      <c r="T48" s="5"/>
      <c r="U48" s="5"/>
      <c r="V48" s="5"/>
      <c r="W48" s="5"/>
      <c r="X48" s="5"/>
      <c r="Y48" s="5"/>
      <c r="Z48" s="27"/>
      <c r="AA48" s="27"/>
      <c r="AB48" s="5"/>
      <c r="AC48" s="5"/>
      <c r="AD48" s="5"/>
      <c r="AE48" s="58"/>
      <c r="AF48" s="7" t="s">
        <v>108</v>
      </c>
      <c r="AH48" s="5"/>
      <c r="AI48" s="5"/>
      <c r="AJ48" s="5"/>
      <c r="AT48" s="27"/>
      <c r="AU48" s="27"/>
      <c r="AV48" s="27"/>
      <c r="AW48" s="27"/>
      <c r="AX48" s="5"/>
      <c r="AY48" s="5"/>
      <c r="AZ48" s="5"/>
      <c r="BA48" s="5"/>
      <c r="BB48" s="5"/>
      <c r="BC48" s="5"/>
      <c r="BD48" s="5"/>
      <c r="BE48" s="5"/>
      <c r="BF48" s="5"/>
      <c r="BG48" s="5"/>
      <c r="BH48" s="5"/>
      <c r="BI48" s="5"/>
      <c r="BJ48" s="5"/>
      <c r="BL48" s="159"/>
      <c r="BM48" s="189"/>
      <c r="BN48" s="190"/>
      <c r="BO48" s="191"/>
      <c r="BP48" s="196"/>
      <c r="BQ48" s="368"/>
    </row>
    <row r="49" spans="1:96" ht="13.5" customHeight="1">
      <c r="B49" s="173" t="s">
        <v>49</v>
      </c>
      <c r="C49" s="173"/>
      <c r="D49" s="173"/>
      <c r="E49" s="173"/>
      <c r="F49" s="173"/>
      <c r="G49" s="173"/>
      <c r="H49" s="296"/>
      <c r="I49" s="268"/>
      <c r="J49" s="269"/>
      <c r="K49" s="269"/>
      <c r="L49" s="269"/>
      <c r="M49" s="269"/>
      <c r="N49" s="269"/>
      <c r="O49" s="269"/>
      <c r="P49" s="270"/>
      <c r="Q49" s="65" t="s">
        <v>40</v>
      </c>
      <c r="R49" s="65"/>
      <c r="S49" s="127">
        <f>医療費の月額</f>
        <v>0</v>
      </c>
      <c r="T49" s="128"/>
      <c r="U49" s="128"/>
      <c r="V49" s="128"/>
      <c r="W49" s="128"/>
      <c r="X49" s="128"/>
      <c r="Y49" s="128"/>
      <c r="Z49" s="129"/>
      <c r="AA49" s="133" t="s">
        <v>58</v>
      </c>
      <c r="AB49" s="134"/>
      <c r="AC49" s="135"/>
      <c r="AD49" s="5"/>
      <c r="AE49" s="58"/>
      <c r="AF49" s="94" t="s">
        <v>133</v>
      </c>
      <c r="AG49" s="95"/>
      <c r="AH49" s="172"/>
      <c r="AI49" s="95"/>
      <c r="AJ49" s="172"/>
      <c r="AK49" s="95"/>
      <c r="AL49" s="172"/>
      <c r="AM49" s="95"/>
      <c r="AN49" s="288"/>
      <c r="AO49" s="319"/>
      <c r="AP49" s="320"/>
      <c r="AQ49" s="320"/>
      <c r="AR49" s="320"/>
      <c r="AS49" s="320"/>
      <c r="AT49" s="321"/>
      <c r="AU49" s="65" t="s">
        <v>40</v>
      </c>
      <c r="AV49" s="65"/>
      <c r="AW49" s="127">
        <f ca="1">IF(入院日数&gt;29,第5日用品費+IF(MONTH(TODAY())&gt;3,IF(MONTH(TODAY())&lt;11,0,第5日用品費冬季加算),第5日用品費冬季加算),0)</f>
        <v>0</v>
      </c>
      <c r="AX49" s="128"/>
      <c r="AY49" s="128"/>
      <c r="AZ49" s="128"/>
      <c r="BA49" s="128"/>
      <c r="BB49" s="128"/>
      <c r="BC49" s="128"/>
      <c r="BD49" s="129"/>
      <c r="BE49" s="133" t="s">
        <v>58</v>
      </c>
      <c r="BF49" s="134"/>
      <c r="BG49" s="135"/>
      <c r="BL49" s="159"/>
      <c r="BM49" s="189"/>
      <c r="BN49" s="190"/>
      <c r="BO49" s="191"/>
      <c r="BP49" s="196"/>
      <c r="BQ49" s="368"/>
    </row>
    <row r="50" spans="1:96" ht="13.5" customHeight="1" thickBot="1">
      <c r="B50" s="174"/>
      <c r="C50" s="174"/>
      <c r="D50" s="174"/>
      <c r="E50" s="174"/>
      <c r="F50" s="174"/>
      <c r="G50" s="174"/>
      <c r="H50" s="297"/>
      <c r="I50" s="271"/>
      <c r="J50" s="272"/>
      <c r="K50" s="272"/>
      <c r="L50" s="272"/>
      <c r="M50" s="272"/>
      <c r="N50" s="272"/>
      <c r="O50" s="272"/>
      <c r="P50" s="273"/>
      <c r="Q50" s="65"/>
      <c r="R50" s="65"/>
      <c r="S50" s="130"/>
      <c r="T50" s="131"/>
      <c r="U50" s="131"/>
      <c r="V50" s="131"/>
      <c r="W50" s="131"/>
      <c r="X50" s="131"/>
      <c r="Y50" s="131"/>
      <c r="Z50" s="132"/>
      <c r="AA50" s="136"/>
      <c r="AB50" s="137"/>
      <c r="AC50" s="138"/>
      <c r="AD50" s="5"/>
      <c r="AE50" s="58"/>
      <c r="AF50" s="96"/>
      <c r="AG50" s="96"/>
      <c r="AH50" s="96"/>
      <c r="AI50" s="96"/>
      <c r="AJ50" s="96"/>
      <c r="AK50" s="96"/>
      <c r="AL50" s="96"/>
      <c r="AM50" s="96"/>
      <c r="AN50" s="289"/>
      <c r="AO50" s="322"/>
      <c r="AP50" s="323"/>
      <c r="AQ50" s="323"/>
      <c r="AR50" s="323"/>
      <c r="AS50" s="323"/>
      <c r="AT50" s="324"/>
      <c r="AU50" s="65"/>
      <c r="AV50" s="65"/>
      <c r="AW50" s="130"/>
      <c r="AX50" s="131"/>
      <c r="AY50" s="131"/>
      <c r="AZ50" s="131"/>
      <c r="BA50" s="131"/>
      <c r="BB50" s="131"/>
      <c r="BC50" s="131"/>
      <c r="BD50" s="132"/>
      <c r="BE50" s="136"/>
      <c r="BF50" s="137"/>
      <c r="BG50" s="138"/>
      <c r="BL50" s="159"/>
      <c r="BM50" s="189"/>
      <c r="BN50" s="190"/>
      <c r="BO50" s="191"/>
      <c r="BP50" s="196"/>
      <c r="BQ50" s="368"/>
    </row>
    <row r="51" spans="1:96" ht="13.5" customHeight="1" thickBot="1">
      <c r="B51" s="55"/>
      <c r="C51" s="55"/>
      <c r="D51" s="55"/>
      <c r="E51" s="55"/>
      <c r="F51" s="55"/>
      <c r="G51" s="55"/>
      <c r="H51" s="55"/>
      <c r="I51" s="5"/>
      <c r="J51" s="5"/>
      <c r="K51" s="5"/>
      <c r="L51" s="5"/>
      <c r="M51" s="5"/>
      <c r="N51" s="5"/>
      <c r="O51" s="5"/>
      <c r="P51" s="5"/>
      <c r="Q51" s="5"/>
      <c r="R51" s="5"/>
      <c r="S51" s="57"/>
      <c r="T51" s="57"/>
      <c r="U51" s="57"/>
      <c r="V51" s="57"/>
      <c r="W51" s="57"/>
      <c r="X51" s="57"/>
      <c r="Y51" s="57"/>
      <c r="Z51" s="57"/>
      <c r="AA51" s="27"/>
      <c r="AB51" s="27"/>
      <c r="AC51" s="5"/>
      <c r="AD51" s="5"/>
      <c r="AE51" s="58"/>
      <c r="AF51" s="5"/>
      <c r="AG51" s="5"/>
      <c r="AH51" s="5"/>
      <c r="AI51" s="5"/>
      <c r="AJ51" s="5"/>
      <c r="AL51" s="27"/>
      <c r="AM51" s="27"/>
      <c r="AN51" s="27"/>
      <c r="AO51" s="27"/>
      <c r="AP51" s="27"/>
      <c r="AQ51" s="27"/>
      <c r="AR51" s="27"/>
      <c r="AS51" s="27"/>
      <c r="AT51" s="27"/>
      <c r="AU51" s="27"/>
      <c r="AV51" s="27"/>
      <c r="AW51" s="27"/>
      <c r="AX51" s="5"/>
      <c r="AY51" s="5"/>
      <c r="AZ51" s="5"/>
      <c r="BA51" s="5"/>
      <c r="BB51" s="5"/>
      <c r="BC51" s="5"/>
      <c r="BD51" s="5"/>
      <c r="BE51" s="5"/>
      <c r="BF51" s="5"/>
      <c r="BG51" s="5"/>
      <c r="BH51" s="5"/>
      <c r="BI51" s="5"/>
      <c r="BJ51" s="5"/>
      <c r="BL51" s="160"/>
      <c r="BM51" s="192"/>
      <c r="BN51" s="193"/>
      <c r="BO51" s="194"/>
      <c r="BP51" s="197"/>
      <c r="BQ51" s="369"/>
    </row>
    <row r="52" spans="1:96" ht="13.5" customHeight="1" thickTop="1">
      <c r="B52" s="173" t="s">
        <v>60</v>
      </c>
      <c r="C52" s="173"/>
      <c r="D52" s="173"/>
      <c r="E52" s="173"/>
      <c r="F52" s="173"/>
      <c r="G52" s="173"/>
      <c r="H52" s="296"/>
      <c r="I52" s="268"/>
      <c r="J52" s="269"/>
      <c r="K52" s="269"/>
      <c r="L52" s="269"/>
      <c r="M52" s="269"/>
      <c r="N52" s="269"/>
      <c r="O52" s="269"/>
      <c r="P52" s="270"/>
      <c r="Q52" s="65" t="s">
        <v>40</v>
      </c>
      <c r="R52" s="65"/>
      <c r="S52" s="127">
        <f>保険税の月額</f>
        <v>0</v>
      </c>
      <c r="T52" s="128"/>
      <c r="U52" s="128"/>
      <c r="V52" s="128"/>
      <c r="W52" s="128"/>
      <c r="X52" s="128"/>
      <c r="Y52" s="128"/>
      <c r="Z52" s="129"/>
      <c r="AA52" s="133" t="s">
        <v>58</v>
      </c>
      <c r="AB52" s="134"/>
      <c r="AC52" s="135"/>
      <c r="AD52" s="5"/>
      <c r="AE52" s="58"/>
      <c r="AF52" s="5"/>
      <c r="AG52" s="5"/>
      <c r="AH52" s="5"/>
      <c r="AI52" s="5"/>
      <c r="AJ52" s="201" t="s">
        <v>121</v>
      </c>
      <c r="AK52" s="202"/>
      <c r="AL52" s="202"/>
      <c r="AM52" s="202"/>
      <c r="AN52" s="202"/>
      <c r="AO52" s="202"/>
      <c r="AP52" s="202"/>
      <c r="AQ52" s="202"/>
      <c r="AR52" s="202"/>
      <c r="AS52" s="202"/>
      <c r="AT52" s="202"/>
      <c r="AU52" s="202"/>
      <c r="AV52" s="205">
        <f ca="1">IFERROR(基準生活費の額+住宅費加算額+教育費加算額+児童養育加算額+母子加算額+妊産婦加算額+在宅患者加算額+障害者加算額+障害者加算額2+医療費の月額+入院加算額+保険税の月額,0)</f>
        <v>0</v>
      </c>
      <c r="AW52" s="206"/>
      <c r="AX52" s="206"/>
      <c r="AY52" s="206"/>
      <c r="AZ52" s="206"/>
      <c r="BA52" s="206"/>
      <c r="BB52" s="206"/>
      <c r="BC52" s="206"/>
      <c r="BD52" s="206"/>
      <c r="BE52" s="206"/>
      <c r="BF52" s="206"/>
      <c r="BG52" s="207"/>
      <c r="BL52" s="2" t="s">
        <v>115</v>
      </c>
      <c r="BM52" s="2"/>
      <c r="BN52" s="2"/>
      <c r="BO52" s="2"/>
      <c r="BP52" s="2"/>
      <c r="BQ52" s="2"/>
    </row>
    <row r="53" spans="1:96" ht="13.5" customHeight="1" thickBot="1">
      <c r="B53" s="174"/>
      <c r="C53" s="174"/>
      <c r="D53" s="174"/>
      <c r="E53" s="174"/>
      <c r="F53" s="174"/>
      <c r="G53" s="174"/>
      <c r="H53" s="297"/>
      <c r="I53" s="271"/>
      <c r="J53" s="272"/>
      <c r="K53" s="272"/>
      <c r="L53" s="272"/>
      <c r="M53" s="272"/>
      <c r="N53" s="272"/>
      <c r="O53" s="272"/>
      <c r="P53" s="273"/>
      <c r="Q53" s="65"/>
      <c r="R53" s="65"/>
      <c r="S53" s="130"/>
      <c r="T53" s="131"/>
      <c r="U53" s="131"/>
      <c r="V53" s="131"/>
      <c r="W53" s="131"/>
      <c r="X53" s="131"/>
      <c r="Y53" s="131"/>
      <c r="Z53" s="132"/>
      <c r="AA53" s="136"/>
      <c r="AB53" s="137"/>
      <c r="AC53" s="138"/>
      <c r="AD53" s="5"/>
      <c r="AE53" s="58"/>
      <c r="AF53" s="5"/>
      <c r="AG53" s="5"/>
      <c r="AH53" s="5"/>
      <c r="AI53" s="5"/>
      <c r="AJ53" s="203"/>
      <c r="AK53" s="204"/>
      <c r="AL53" s="204"/>
      <c r="AM53" s="204"/>
      <c r="AN53" s="204"/>
      <c r="AO53" s="204"/>
      <c r="AP53" s="204"/>
      <c r="AQ53" s="204"/>
      <c r="AR53" s="204"/>
      <c r="AS53" s="204"/>
      <c r="AT53" s="204"/>
      <c r="AU53" s="204"/>
      <c r="AV53" s="208"/>
      <c r="AW53" s="208"/>
      <c r="AX53" s="208"/>
      <c r="AY53" s="208"/>
      <c r="AZ53" s="208"/>
      <c r="BA53" s="208"/>
      <c r="BB53" s="208"/>
      <c r="BC53" s="208"/>
      <c r="BD53" s="208"/>
      <c r="BE53" s="208"/>
      <c r="BF53" s="208"/>
      <c r="BG53" s="209"/>
      <c r="BL53" s="198" t="s">
        <v>21</v>
      </c>
      <c r="BM53" s="198"/>
      <c r="BN53" s="198" t="s">
        <v>23</v>
      </c>
      <c r="BO53" s="198"/>
      <c r="BP53" s="2"/>
      <c r="BQ53" s="2"/>
    </row>
    <row r="54" spans="1:96" customFormat="1" ht="13.5" customHeight="1">
      <c r="A54" s="88" t="s">
        <v>130</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49"/>
      <c r="BI54" s="49"/>
      <c r="BJ54" s="49"/>
      <c r="BL54" s="21" t="s">
        <v>22</v>
      </c>
      <c r="BM54" s="22">
        <v>15000</v>
      </c>
      <c r="BN54" s="21" t="s">
        <v>24</v>
      </c>
      <c r="BO54" s="24">
        <v>15000</v>
      </c>
      <c r="BP54" s="2"/>
      <c r="BQ54" s="2"/>
    </row>
    <row r="55" spans="1:96" ht="13.5" customHeight="1">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51"/>
      <c r="BI55" s="49"/>
      <c r="BJ55" s="49"/>
      <c r="BL55" s="21" t="s">
        <v>114</v>
      </c>
      <c r="BM55" s="22">
        <v>10000</v>
      </c>
      <c r="BN55" s="23" t="s">
        <v>113</v>
      </c>
      <c r="BO55" s="24">
        <v>10000</v>
      </c>
      <c r="BP55" s="2"/>
      <c r="BQ55" s="2"/>
      <c r="CO55"/>
      <c r="CP55"/>
      <c r="CQ55"/>
      <c r="CR55"/>
    </row>
    <row r="56" spans="1:96" ht="13.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8"/>
      <c r="BI56" s="8"/>
      <c r="BJ56" s="8"/>
      <c r="BL56" t="s">
        <v>135</v>
      </c>
      <c r="BM56" s="2"/>
      <c r="BN56" s="2"/>
      <c r="BO56" s="2"/>
      <c r="BP56" s="2"/>
      <c r="BQ56" s="2"/>
      <c r="CO56"/>
      <c r="CP56"/>
      <c r="CQ56"/>
      <c r="CR56"/>
    </row>
    <row r="57" spans="1:96" ht="13.5" customHeight="1">
      <c r="B57" s="9" t="s">
        <v>91</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8"/>
      <c r="BI57" s="8"/>
      <c r="BJ57" s="8"/>
      <c r="BL57" s="37" t="s">
        <v>134</v>
      </c>
      <c r="BM57" s="37" t="s">
        <v>25</v>
      </c>
      <c r="BN57" s="37" t="s">
        <v>26</v>
      </c>
      <c r="BO57" s="2"/>
      <c r="BP57" s="2"/>
      <c r="BQ57" s="2"/>
    </row>
    <row r="58" spans="1:96" ht="13.5" customHeight="1">
      <c r="B58" s="2" t="s">
        <v>107</v>
      </c>
      <c r="M58" s="199" t="s">
        <v>136</v>
      </c>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35"/>
      <c r="BI58" s="35"/>
      <c r="BJ58" s="35"/>
      <c r="BL58" s="46">
        <v>0</v>
      </c>
      <c r="BM58" s="36">
        <v>8000</v>
      </c>
      <c r="BN58" s="36">
        <v>8000</v>
      </c>
      <c r="BO58" s="2"/>
      <c r="BP58" s="2"/>
      <c r="BQ58" s="2"/>
    </row>
    <row r="59" spans="1:96" ht="13.5" customHeight="1" thickBot="1">
      <c r="B59" s="172" t="s">
        <v>44</v>
      </c>
      <c r="C59" s="172"/>
      <c r="D59" s="172"/>
      <c r="E59" s="172"/>
      <c r="F59" s="172"/>
      <c r="G59" s="172"/>
      <c r="H59" s="172" t="s">
        <v>141</v>
      </c>
      <c r="I59" s="172"/>
      <c r="J59" s="172"/>
      <c r="K59" s="172"/>
      <c r="L59" s="172"/>
      <c r="M59" s="172"/>
      <c r="N59" s="172"/>
      <c r="O59" s="326">
        <v>9</v>
      </c>
      <c r="P59" s="326"/>
      <c r="Q59" s="326"/>
      <c r="R59" s="326"/>
      <c r="S59" s="326"/>
      <c r="T59" s="326"/>
      <c r="U59" s="326"/>
      <c r="V59" s="326"/>
      <c r="W59" s="326">
        <v>10</v>
      </c>
      <c r="X59" s="326"/>
      <c r="Y59" s="326"/>
      <c r="Z59" s="326"/>
      <c r="AA59" s="326"/>
      <c r="AB59" s="326"/>
      <c r="AC59" s="326"/>
      <c r="AD59" s="326"/>
      <c r="AE59" s="326">
        <v>11</v>
      </c>
      <c r="AF59" s="326"/>
      <c r="AG59" s="326"/>
      <c r="AH59" s="326"/>
      <c r="AI59" s="326"/>
      <c r="AJ59" s="326"/>
      <c r="AK59" s="326"/>
      <c r="AL59" s="326"/>
      <c r="AM59" s="200" t="s">
        <v>27</v>
      </c>
      <c r="AN59" s="200"/>
      <c r="AO59" s="200"/>
      <c r="AP59" s="200"/>
      <c r="AQ59" s="200"/>
      <c r="AR59" s="200"/>
      <c r="AS59" s="200"/>
      <c r="AT59" s="200" t="s">
        <v>94</v>
      </c>
      <c r="AU59" s="200"/>
      <c r="AV59" s="200"/>
      <c r="AW59" s="200"/>
      <c r="AX59" s="200"/>
      <c r="AY59" s="200"/>
      <c r="AZ59" s="200"/>
      <c r="BA59" s="340" t="s">
        <v>93</v>
      </c>
      <c r="BB59" s="340"/>
      <c r="BC59" s="340"/>
      <c r="BD59" s="340"/>
      <c r="BE59" s="340"/>
      <c r="BF59" s="340"/>
      <c r="BG59" s="340"/>
      <c r="BL59" s="45">
        <v>8001</v>
      </c>
      <c r="BM59" s="36">
        <v>8340</v>
      </c>
      <c r="BN59" s="36">
        <v>8000</v>
      </c>
      <c r="BO59" s="2"/>
      <c r="BP59" s="2"/>
      <c r="BQ59" s="2"/>
    </row>
    <row r="60" spans="1:96" ht="13.5" customHeight="1">
      <c r="B60" s="327"/>
      <c r="C60" s="328"/>
      <c r="D60" s="328"/>
      <c r="E60" s="328"/>
      <c r="F60" s="328"/>
      <c r="G60" s="328"/>
      <c r="H60" s="329"/>
      <c r="I60" s="329"/>
      <c r="J60" s="329"/>
      <c r="K60" s="329"/>
      <c r="L60" s="329"/>
      <c r="M60" s="329"/>
      <c r="N60" s="329"/>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1"/>
      <c r="AM60" s="325">
        <f>IFERROR(AVERAGE(直近3カ月の収入1),0)</f>
        <v>0</v>
      </c>
      <c r="AN60" s="213"/>
      <c r="AO60" s="213"/>
      <c r="AP60" s="213"/>
      <c r="AQ60" s="213"/>
      <c r="AR60" s="213"/>
      <c r="AS60" s="213"/>
      <c r="AT60" s="214">
        <f>IF(収入の種類1="就労収入",IF(MAX(IF(収入の種類1="就労収入",平均額1,0),IF(収入の種類2="就労収入",平均額2,0),IF(収入の種類3="就労収入",平均額3,0))=平均額1,INDEX(第7の2基礎控除額表,MATCH(平均額1,就労収入金額群,1),2),INDEX(第7の2基礎控除額表,MATCH(平均額1,就労収入金額群,1),3)),0)</f>
        <v>0</v>
      </c>
      <c r="AU60" s="214"/>
      <c r="AV60" s="214"/>
      <c r="AW60" s="214"/>
      <c r="AX60" s="214"/>
      <c r="AY60" s="214"/>
      <c r="AZ60" s="339"/>
      <c r="BA60" s="341"/>
      <c r="BB60" s="330"/>
      <c r="BC60" s="330"/>
      <c r="BD60" s="330"/>
      <c r="BE60" s="330"/>
      <c r="BF60" s="330"/>
      <c r="BG60" s="331"/>
      <c r="BL60" s="45">
        <v>8340</v>
      </c>
      <c r="BM60" s="36">
        <v>8340</v>
      </c>
      <c r="BN60" s="36">
        <v>8000</v>
      </c>
      <c r="BO60" s="2"/>
      <c r="BP60" s="2"/>
      <c r="BQ60" s="2"/>
    </row>
    <row r="61" spans="1:96" ht="13.5" customHeight="1">
      <c r="B61" s="332"/>
      <c r="C61" s="210"/>
      <c r="D61" s="210"/>
      <c r="E61" s="210"/>
      <c r="F61" s="210"/>
      <c r="G61" s="210"/>
      <c r="H61" s="211"/>
      <c r="I61" s="211"/>
      <c r="J61" s="211"/>
      <c r="K61" s="211"/>
      <c r="L61" s="211"/>
      <c r="M61" s="211"/>
      <c r="N61" s="211"/>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333"/>
      <c r="AM61" s="325"/>
      <c r="AN61" s="213"/>
      <c r="AO61" s="213"/>
      <c r="AP61" s="213"/>
      <c r="AQ61" s="213"/>
      <c r="AR61" s="213"/>
      <c r="AS61" s="213"/>
      <c r="AT61" s="214"/>
      <c r="AU61" s="214"/>
      <c r="AV61" s="214"/>
      <c r="AW61" s="214"/>
      <c r="AX61" s="214"/>
      <c r="AY61" s="214"/>
      <c r="AZ61" s="339"/>
      <c r="BA61" s="342"/>
      <c r="BB61" s="212"/>
      <c r="BC61" s="212"/>
      <c r="BD61" s="212"/>
      <c r="BE61" s="212"/>
      <c r="BF61" s="212"/>
      <c r="BG61" s="333"/>
      <c r="BL61" s="45">
        <v>12000</v>
      </c>
      <c r="BM61" s="36">
        <v>9030</v>
      </c>
      <c r="BN61" s="36">
        <v>8000</v>
      </c>
      <c r="BO61" s="2"/>
      <c r="BP61" s="2"/>
      <c r="BQ61" s="2"/>
    </row>
    <row r="62" spans="1:96" ht="13.5" customHeight="1">
      <c r="B62" s="332"/>
      <c r="C62" s="210"/>
      <c r="D62" s="210"/>
      <c r="E62" s="210"/>
      <c r="F62" s="210"/>
      <c r="G62" s="210"/>
      <c r="H62" s="211"/>
      <c r="I62" s="211"/>
      <c r="J62" s="211"/>
      <c r="K62" s="211"/>
      <c r="L62" s="211"/>
      <c r="M62" s="211"/>
      <c r="N62" s="211"/>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333"/>
      <c r="AM62" s="325">
        <f>IFERROR(AVERAGE(直近3カ月の収入2),0)</f>
        <v>0</v>
      </c>
      <c r="AN62" s="213"/>
      <c r="AO62" s="213"/>
      <c r="AP62" s="213"/>
      <c r="AQ62" s="213"/>
      <c r="AR62" s="213"/>
      <c r="AS62" s="213"/>
      <c r="AT62" s="214">
        <f>IF(収入の種類2="就労収入",IF(MAX(IF(収入の種類1="就労収入",平均額1,0),IF(収入の種類2="就労収入",平均額2,0),IF(収入の種類3="就労収入",平均額3,0))=平均額2,INDEX(第7の2基礎控除額表,MATCH(平均額2,就労収入金額群,1),2),INDEX(第7の2基礎控除額表,MATCH(平均額2,就労収入金額群,1),3)),0)</f>
        <v>0</v>
      </c>
      <c r="AU62" s="214"/>
      <c r="AV62" s="214"/>
      <c r="AW62" s="214"/>
      <c r="AX62" s="214"/>
      <c r="AY62" s="214"/>
      <c r="AZ62" s="339"/>
      <c r="BA62" s="342"/>
      <c r="BB62" s="212"/>
      <c r="BC62" s="212"/>
      <c r="BD62" s="212"/>
      <c r="BE62" s="212"/>
      <c r="BF62" s="212"/>
      <c r="BG62" s="333"/>
      <c r="BL62" s="45">
        <v>16000</v>
      </c>
      <c r="BM62" s="36">
        <v>9720</v>
      </c>
      <c r="BN62" s="36">
        <v>8260</v>
      </c>
      <c r="BO62" s="2"/>
      <c r="BP62" s="2"/>
      <c r="BQ62" s="2"/>
    </row>
    <row r="63" spans="1:96" ht="13.5" customHeight="1">
      <c r="B63" s="332"/>
      <c r="C63" s="210"/>
      <c r="D63" s="210"/>
      <c r="E63" s="210"/>
      <c r="F63" s="210"/>
      <c r="G63" s="210"/>
      <c r="H63" s="211"/>
      <c r="I63" s="211"/>
      <c r="J63" s="211"/>
      <c r="K63" s="211"/>
      <c r="L63" s="211"/>
      <c r="M63" s="211"/>
      <c r="N63" s="211"/>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333"/>
      <c r="AM63" s="325"/>
      <c r="AN63" s="213"/>
      <c r="AO63" s="213"/>
      <c r="AP63" s="213"/>
      <c r="AQ63" s="213"/>
      <c r="AR63" s="213"/>
      <c r="AS63" s="213"/>
      <c r="AT63" s="214"/>
      <c r="AU63" s="214"/>
      <c r="AV63" s="214"/>
      <c r="AW63" s="214"/>
      <c r="AX63" s="214"/>
      <c r="AY63" s="214"/>
      <c r="AZ63" s="339"/>
      <c r="BA63" s="342"/>
      <c r="BB63" s="212"/>
      <c r="BC63" s="212"/>
      <c r="BD63" s="212"/>
      <c r="BE63" s="212"/>
      <c r="BF63" s="212"/>
      <c r="BG63" s="333"/>
      <c r="BL63" s="45">
        <v>20000</v>
      </c>
      <c r="BM63" s="36">
        <v>10410</v>
      </c>
      <c r="BN63" s="36">
        <v>8850</v>
      </c>
      <c r="BO63" s="2"/>
      <c r="BP63" s="2"/>
      <c r="BQ63" s="2"/>
    </row>
    <row r="64" spans="1:96" ht="13.5" customHeight="1">
      <c r="B64" s="332"/>
      <c r="C64" s="210"/>
      <c r="D64" s="210"/>
      <c r="E64" s="210"/>
      <c r="F64" s="210"/>
      <c r="G64" s="210"/>
      <c r="H64" s="211"/>
      <c r="I64" s="211"/>
      <c r="J64" s="211"/>
      <c r="K64" s="211"/>
      <c r="L64" s="211"/>
      <c r="M64" s="211"/>
      <c r="N64" s="211"/>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333"/>
      <c r="AM64" s="325">
        <f>IFERROR(AVERAGE(直近3カ月の収入3),0)</f>
        <v>0</v>
      </c>
      <c r="AN64" s="213"/>
      <c r="AO64" s="213"/>
      <c r="AP64" s="213"/>
      <c r="AQ64" s="213"/>
      <c r="AR64" s="213"/>
      <c r="AS64" s="213"/>
      <c r="AT64" s="214">
        <f>IF(収入の種類3="就労収入",IF(MAX(IF(収入の種類1="就労収入",平均額1,0),IF(収入の種類2="就労収入",平均額2,0),IF(収入の種類3="就労収入",平均額3,0))=平均額3,INDEX(第7の2基礎控除額表,MATCH(平均額3,就労収入金額群,1),2),INDEX(第7の2基礎控除額表,MATCH(平均額3,就労収入金額群,1),3)),0)</f>
        <v>0</v>
      </c>
      <c r="AU64" s="214"/>
      <c r="AV64" s="214"/>
      <c r="AW64" s="214"/>
      <c r="AX64" s="214"/>
      <c r="AY64" s="214"/>
      <c r="AZ64" s="339"/>
      <c r="BA64" s="342"/>
      <c r="BB64" s="212"/>
      <c r="BC64" s="212"/>
      <c r="BD64" s="212"/>
      <c r="BE64" s="212"/>
      <c r="BF64" s="212"/>
      <c r="BG64" s="333"/>
      <c r="BL64" s="45">
        <v>24000</v>
      </c>
      <c r="BM64" s="36">
        <v>11100</v>
      </c>
      <c r="BN64" s="36">
        <v>9440</v>
      </c>
      <c r="BO64" s="2"/>
      <c r="BP64" s="2"/>
      <c r="BQ64" s="2"/>
    </row>
    <row r="65" spans="1:96" ht="13.5" customHeight="1" thickBot="1">
      <c r="B65" s="334"/>
      <c r="C65" s="335"/>
      <c r="D65" s="335"/>
      <c r="E65" s="335"/>
      <c r="F65" s="335"/>
      <c r="G65" s="335"/>
      <c r="H65" s="336"/>
      <c r="I65" s="336"/>
      <c r="J65" s="336"/>
      <c r="K65" s="336"/>
      <c r="L65" s="336"/>
      <c r="M65" s="336"/>
      <c r="N65" s="336"/>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8"/>
      <c r="AM65" s="325"/>
      <c r="AN65" s="213"/>
      <c r="AO65" s="213"/>
      <c r="AP65" s="213"/>
      <c r="AQ65" s="213"/>
      <c r="AR65" s="213"/>
      <c r="AS65" s="213"/>
      <c r="AT65" s="214"/>
      <c r="AU65" s="214"/>
      <c r="AV65" s="214"/>
      <c r="AW65" s="214"/>
      <c r="AX65" s="214"/>
      <c r="AY65" s="214"/>
      <c r="AZ65" s="339"/>
      <c r="BA65" s="343"/>
      <c r="BB65" s="337"/>
      <c r="BC65" s="337"/>
      <c r="BD65" s="337"/>
      <c r="BE65" s="337"/>
      <c r="BF65" s="337"/>
      <c r="BG65" s="338"/>
      <c r="BL65" s="45">
        <v>28000</v>
      </c>
      <c r="BM65" s="36">
        <v>11780</v>
      </c>
      <c r="BN65" s="36">
        <v>10010</v>
      </c>
      <c r="BO65" s="2"/>
      <c r="BP65" s="2"/>
      <c r="BQ65" s="2"/>
    </row>
    <row r="66" spans="1:96" ht="13.5" customHeight="1" thickBot="1">
      <c r="B66" s="2" t="s">
        <v>106</v>
      </c>
      <c r="K66" s="5"/>
      <c r="L66" s="5"/>
      <c r="M66" s="59" t="s">
        <v>137</v>
      </c>
      <c r="N66" s="5"/>
      <c r="O66" s="5"/>
      <c r="P66" s="5"/>
      <c r="Q66" s="5"/>
      <c r="AL66" s="27"/>
      <c r="AM66" s="27"/>
      <c r="AN66" s="27"/>
      <c r="AO66" s="27"/>
      <c r="AP66" s="27"/>
      <c r="AQ66" s="27"/>
      <c r="AR66" s="27"/>
      <c r="AS66" s="27"/>
      <c r="AT66" s="27"/>
      <c r="BL66" s="45">
        <v>32000</v>
      </c>
      <c r="BM66" s="36">
        <v>12470</v>
      </c>
      <c r="BN66" s="36">
        <v>10600</v>
      </c>
      <c r="BO66" s="2"/>
      <c r="BP66" s="2"/>
      <c r="BQ66" s="2"/>
    </row>
    <row r="67" spans="1:96" ht="13.5" customHeight="1">
      <c r="B67" s="172" t="s">
        <v>45</v>
      </c>
      <c r="C67" s="172"/>
      <c r="D67" s="172"/>
      <c r="E67" s="172"/>
      <c r="F67" s="172"/>
      <c r="G67" s="172"/>
      <c r="H67" s="172"/>
      <c r="I67" s="172"/>
      <c r="J67" s="288"/>
      <c r="K67" s="344"/>
      <c r="L67" s="345"/>
      <c r="M67" s="345"/>
      <c r="N67" s="345"/>
      <c r="O67" s="345"/>
      <c r="P67" s="345"/>
      <c r="Q67" s="345"/>
      <c r="R67" s="345"/>
      <c r="S67" s="346"/>
      <c r="T67" s="219" t="s">
        <v>143</v>
      </c>
      <c r="U67" s="219"/>
      <c r="V67" s="172" t="s">
        <v>92</v>
      </c>
      <c r="W67" s="172"/>
      <c r="X67" s="172"/>
      <c r="Y67" s="172"/>
      <c r="Z67" s="172"/>
      <c r="AA67" s="172"/>
      <c r="AB67" s="172"/>
      <c r="AC67" s="172"/>
      <c r="AD67" s="288"/>
      <c r="AE67" s="350"/>
      <c r="AF67" s="351"/>
      <c r="AG67" s="351"/>
      <c r="AH67" s="351"/>
      <c r="AI67" s="351"/>
      <c r="AJ67" s="351"/>
      <c r="AK67" s="351"/>
      <c r="AL67" s="351"/>
      <c r="AM67" s="352"/>
      <c r="AP67" s="144" t="s">
        <v>116</v>
      </c>
      <c r="AQ67" s="145"/>
      <c r="AR67" s="145"/>
      <c r="AS67" s="145"/>
      <c r="AT67" s="145"/>
      <c r="AU67" s="145"/>
      <c r="AV67" s="145"/>
      <c r="AW67" s="145"/>
      <c r="AX67" s="145"/>
      <c r="AY67" s="215">
        <f>MAX(0,平均額1-基礎控除額1-実費1)+MAX(0,平均額2-基礎控除額2-実費2)+MAX(0,平均額3-基礎控除額3-実費3)+直近の年金受給額/2</f>
        <v>0</v>
      </c>
      <c r="AZ67" s="215"/>
      <c r="BA67" s="215"/>
      <c r="BB67" s="215"/>
      <c r="BC67" s="215"/>
      <c r="BD67" s="215"/>
      <c r="BE67" s="215"/>
      <c r="BF67" s="215"/>
      <c r="BG67" s="216"/>
      <c r="BL67" s="45">
        <v>36000</v>
      </c>
      <c r="BM67" s="36">
        <v>13160</v>
      </c>
      <c r="BN67" s="36">
        <v>11190</v>
      </c>
      <c r="BO67" s="2"/>
      <c r="BP67" s="2"/>
      <c r="BQ67" s="2"/>
    </row>
    <row r="68" spans="1:96" ht="13.5" customHeight="1" thickBot="1">
      <c r="B68" s="96"/>
      <c r="C68" s="96"/>
      <c r="D68" s="96"/>
      <c r="E68" s="96"/>
      <c r="F68" s="96"/>
      <c r="G68" s="96"/>
      <c r="H68" s="96"/>
      <c r="I68" s="96"/>
      <c r="J68" s="289"/>
      <c r="K68" s="347"/>
      <c r="L68" s="348"/>
      <c r="M68" s="348"/>
      <c r="N68" s="348"/>
      <c r="O68" s="348"/>
      <c r="P68" s="348"/>
      <c r="Q68" s="348"/>
      <c r="R68" s="348"/>
      <c r="S68" s="349"/>
      <c r="T68" s="219"/>
      <c r="U68" s="219"/>
      <c r="V68" s="96"/>
      <c r="W68" s="96"/>
      <c r="X68" s="96"/>
      <c r="Y68" s="96"/>
      <c r="Z68" s="96"/>
      <c r="AA68" s="96"/>
      <c r="AB68" s="96"/>
      <c r="AC68" s="96"/>
      <c r="AD68" s="289"/>
      <c r="AE68" s="353"/>
      <c r="AF68" s="354"/>
      <c r="AG68" s="354"/>
      <c r="AH68" s="354"/>
      <c r="AI68" s="354"/>
      <c r="AJ68" s="354"/>
      <c r="AK68" s="354"/>
      <c r="AL68" s="354"/>
      <c r="AM68" s="355"/>
      <c r="AP68" s="146"/>
      <c r="AQ68" s="147"/>
      <c r="AR68" s="147"/>
      <c r="AS68" s="147"/>
      <c r="AT68" s="147"/>
      <c r="AU68" s="147"/>
      <c r="AV68" s="147"/>
      <c r="AW68" s="147"/>
      <c r="AX68" s="147"/>
      <c r="AY68" s="217"/>
      <c r="AZ68" s="217"/>
      <c r="BA68" s="217"/>
      <c r="BB68" s="217"/>
      <c r="BC68" s="217"/>
      <c r="BD68" s="217"/>
      <c r="BE68" s="217"/>
      <c r="BF68" s="217"/>
      <c r="BG68" s="218"/>
      <c r="BL68" s="45">
        <v>40000</v>
      </c>
      <c r="BM68" s="36">
        <v>13850</v>
      </c>
      <c r="BN68" s="36">
        <v>11770</v>
      </c>
      <c r="BO68" s="2"/>
      <c r="BP68" s="2"/>
      <c r="BQ68" s="2"/>
      <c r="CO68"/>
    </row>
    <row r="69" spans="1:96" ht="13.5" customHeight="1" thickBot="1">
      <c r="B69" s="9" t="s">
        <v>104</v>
      </c>
      <c r="K69" s="5"/>
      <c r="L69" s="5"/>
      <c r="M69" s="5"/>
      <c r="N69" s="5"/>
      <c r="O69" s="5"/>
      <c r="P69" s="5"/>
      <c r="Q69" s="5"/>
      <c r="V69" s="5"/>
      <c r="W69" s="5"/>
      <c r="X69" s="5"/>
      <c r="Y69" s="5"/>
      <c r="Z69" s="5"/>
      <c r="AA69" s="5"/>
      <c r="AB69" s="5"/>
      <c r="AC69" s="5"/>
      <c r="AD69" s="5"/>
      <c r="AL69" s="27"/>
      <c r="AM69" s="27"/>
      <c r="AN69" s="27"/>
      <c r="AO69" s="27"/>
      <c r="AP69" s="27"/>
      <c r="AQ69" s="27"/>
      <c r="AR69" s="27"/>
      <c r="AS69" s="27"/>
      <c r="AT69" s="27"/>
      <c r="BL69" s="45">
        <v>44000</v>
      </c>
      <c r="BM69" s="36">
        <v>14540</v>
      </c>
      <c r="BN69" s="36">
        <v>12360</v>
      </c>
      <c r="BO69" s="2"/>
      <c r="BP69" s="2"/>
      <c r="BQ69" s="2"/>
      <c r="CO69"/>
    </row>
    <row r="70" spans="1:96" ht="13.5" customHeight="1">
      <c r="A70" s="4"/>
      <c r="B70" s="173" t="s">
        <v>28</v>
      </c>
      <c r="C70" s="173"/>
      <c r="D70" s="173"/>
      <c r="E70" s="173"/>
      <c r="F70" s="173"/>
      <c r="G70" s="173"/>
      <c r="H70" s="173"/>
      <c r="I70" s="173"/>
      <c r="J70" s="296"/>
      <c r="K70" s="356"/>
      <c r="L70" s="357"/>
      <c r="M70" s="357"/>
      <c r="N70" s="357"/>
      <c r="O70" s="357"/>
      <c r="P70" s="357"/>
      <c r="Q70" s="357"/>
      <c r="R70" s="357"/>
      <c r="S70" s="358"/>
      <c r="T70" s="99" t="s">
        <v>29</v>
      </c>
      <c r="U70" s="100"/>
      <c r="V70" s="172" t="s">
        <v>46</v>
      </c>
      <c r="W70" s="172"/>
      <c r="X70" s="172"/>
      <c r="Y70" s="172"/>
      <c r="Z70" s="172"/>
      <c r="AA70" s="172"/>
      <c r="AB70" s="172"/>
      <c r="AC70" s="172"/>
      <c r="AD70" s="288"/>
      <c r="AE70" s="356"/>
      <c r="AF70" s="357"/>
      <c r="AG70" s="357"/>
      <c r="AH70" s="357"/>
      <c r="AI70" s="357"/>
      <c r="AJ70" s="357"/>
      <c r="AK70" s="357"/>
      <c r="AL70" s="357"/>
      <c r="AM70" s="358"/>
      <c r="AN70" s="99" t="s">
        <v>39</v>
      </c>
      <c r="AO70" s="99"/>
      <c r="AP70" s="144" t="s">
        <v>47</v>
      </c>
      <c r="AQ70" s="145"/>
      <c r="AR70" s="145"/>
      <c r="AS70" s="145"/>
      <c r="AT70" s="145"/>
      <c r="AU70" s="145"/>
      <c r="AV70" s="145"/>
      <c r="AW70" s="145"/>
      <c r="AX70" s="145"/>
      <c r="AY70" s="215">
        <f>所持現金+預貯金等の額</f>
        <v>0</v>
      </c>
      <c r="AZ70" s="215"/>
      <c r="BA70" s="215"/>
      <c r="BB70" s="215"/>
      <c r="BC70" s="215"/>
      <c r="BD70" s="215"/>
      <c r="BE70" s="215"/>
      <c r="BF70" s="215"/>
      <c r="BG70" s="216"/>
      <c r="BK70" s="4"/>
      <c r="BL70" s="45">
        <v>48000</v>
      </c>
      <c r="BM70" s="36">
        <v>15220</v>
      </c>
      <c r="BN70" s="36">
        <v>12940</v>
      </c>
      <c r="BP70" s="2"/>
      <c r="BQ70" s="2"/>
    </row>
    <row r="71" spans="1:96" ht="13.5" customHeight="1" thickBot="1">
      <c r="A71" s="4"/>
      <c r="B71" s="174"/>
      <c r="C71" s="174"/>
      <c r="D71" s="174"/>
      <c r="E71" s="174"/>
      <c r="F71" s="174"/>
      <c r="G71" s="174"/>
      <c r="H71" s="174"/>
      <c r="I71" s="174"/>
      <c r="J71" s="297"/>
      <c r="K71" s="359"/>
      <c r="L71" s="360"/>
      <c r="M71" s="360"/>
      <c r="N71" s="360"/>
      <c r="O71" s="360"/>
      <c r="P71" s="360"/>
      <c r="Q71" s="360"/>
      <c r="R71" s="360"/>
      <c r="S71" s="361"/>
      <c r="T71" s="99"/>
      <c r="U71" s="100"/>
      <c r="V71" s="96"/>
      <c r="W71" s="96"/>
      <c r="X71" s="96"/>
      <c r="Y71" s="96"/>
      <c r="Z71" s="96"/>
      <c r="AA71" s="96"/>
      <c r="AB71" s="96"/>
      <c r="AC71" s="96"/>
      <c r="AD71" s="289"/>
      <c r="AE71" s="359"/>
      <c r="AF71" s="360"/>
      <c r="AG71" s="360"/>
      <c r="AH71" s="360"/>
      <c r="AI71" s="360"/>
      <c r="AJ71" s="360"/>
      <c r="AK71" s="360"/>
      <c r="AL71" s="360"/>
      <c r="AM71" s="361"/>
      <c r="AN71" s="99"/>
      <c r="AO71" s="99"/>
      <c r="AP71" s="146"/>
      <c r="AQ71" s="147"/>
      <c r="AR71" s="147"/>
      <c r="AS71" s="147"/>
      <c r="AT71" s="147"/>
      <c r="AU71" s="147"/>
      <c r="AV71" s="147"/>
      <c r="AW71" s="147"/>
      <c r="AX71" s="147"/>
      <c r="AY71" s="217"/>
      <c r="AZ71" s="217"/>
      <c r="BA71" s="217"/>
      <c r="BB71" s="217"/>
      <c r="BC71" s="217"/>
      <c r="BD71" s="217"/>
      <c r="BE71" s="217"/>
      <c r="BF71" s="217"/>
      <c r="BG71" s="218"/>
      <c r="BK71" s="4"/>
      <c r="BL71" s="45">
        <v>52000</v>
      </c>
      <c r="BM71" s="36">
        <v>15910</v>
      </c>
      <c r="BN71" s="36">
        <v>13520</v>
      </c>
      <c r="BP71" s="2"/>
      <c r="BQ71" s="2"/>
      <c r="CO71" s="4"/>
      <c r="CP71" s="4"/>
      <c r="CQ71" s="4"/>
      <c r="CR71" s="4"/>
    </row>
    <row r="72" spans="1:96" ht="13.5" customHeight="1" thickBot="1">
      <c r="B72" s="9" t="s">
        <v>105</v>
      </c>
      <c r="K72" s="5"/>
      <c r="L72" s="5"/>
      <c r="M72" s="5"/>
      <c r="N72" s="5"/>
      <c r="O72" s="5"/>
      <c r="P72" s="5"/>
      <c r="Q72" s="5"/>
      <c r="AL72" s="27"/>
      <c r="AM72" s="27"/>
      <c r="AN72" s="27"/>
      <c r="AO72" s="27"/>
      <c r="AP72" s="27"/>
      <c r="AQ72" s="27"/>
      <c r="AR72" s="27"/>
      <c r="AS72" s="27"/>
      <c r="AT72" s="27"/>
      <c r="BL72" s="45">
        <v>56000</v>
      </c>
      <c r="BM72" s="36">
        <v>16600</v>
      </c>
      <c r="BN72" s="36">
        <v>14110</v>
      </c>
      <c r="BO72" s="4"/>
      <c r="BP72" s="2"/>
      <c r="BQ72" s="2"/>
      <c r="CO72" s="4"/>
      <c r="CP72" s="4"/>
      <c r="CQ72" s="4"/>
      <c r="CR72" s="4"/>
    </row>
    <row r="73" spans="1:96" ht="13.5" customHeight="1" thickTop="1">
      <c r="B73" s="114" t="s">
        <v>95</v>
      </c>
      <c r="C73" s="115"/>
      <c r="D73" s="115"/>
      <c r="E73" s="115"/>
      <c r="F73" s="115"/>
      <c r="G73" s="115"/>
      <c r="H73" s="115"/>
      <c r="I73" s="115"/>
      <c r="J73" s="116"/>
      <c r="K73" s="117" t="s">
        <v>29</v>
      </c>
      <c r="L73" s="117"/>
      <c r="M73" s="101" t="s">
        <v>96</v>
      </c>
      <c r="N73" s="118"/>
      <c r="O73" s="118"/>
      <c r="P73" s="118"/>
      <c r="Q73" s="118"/>
      <c r="R73" s="118"/>
      <c r="S73" s="118"/>
      <c r="T73" s="118"/>
      <c r="U73" s="119"/>
      <c r="V73" s="117" t="s">
        <v>30</v>
      </c>
      <c r="W73" s="117"/>
      <c r="X73" s="101" t="s">
        <v>97</v>
      </c>
      <c r="Y73" s="118"/>
      <c r="Z73" s="118"/>
      <c r="AA73" s="118"/>
      <c r="AB73" s="118"/>
      <c r="AC73" s="118"/>
      <c r="AD73" s="118"/>
      <c r="AE73" s="118"/>
      <c r="AF73" s="119"/>
      <c r="AG73" s="247" t="s">
        <v>39</v>
      </c>
      <c r="AH73" s="99"/>
      <c r="AI73" s="248"/>
      <c r="AJ73" s="240" t="s">
        <v>98</v>
      </c>
      <c r="AK73" s="241"/>
      <c r="AL73" s="241"/>
      <c r="AM73" s="241"/>
      <c r="AN73" s="241"/>
      <c r="AO73" s="241"/>
      <c r="AP73" s="241"/>
      <c r="AQ73" s="241"/>
      <c r="AR73" s="241"/>
      <c r="AS73" s="241"/>
      <c r="AT73" s="241"/>
      <c r="AU73" s="241"/>
      <c r="AV73" s="205">
        <f ca="1">定期収入合計額+所持金合計額-定期収入残額</f>
        <v>0</v>
      </c>
      <c r="AW73" s="205"/>
      <c r="AX73" s="205"/>
      <c r="AY73" s="205"/>
      <c r="AZ73" s="205"/>
      <c r="BA73" s="205"/>
      <c r="BB73" s="205"/>
      <c r="BC73" s="205"/>
      <c r="BD73" s="205"/>
      <c r="BE73" s="205"/>
      <c r="BF73" s="205"/>
      <c r="BG73" s="244"/>
      <c r="BL73" s="45">
        <v>60000</v>
      </c>
      <c r="BM73" s="36">
        <v>17290</v>
      </c>
      <c r="BN73" s="36">
        <v>14700</v>
      </c>
      <c r="BO73" s="2"/>
      <c r="BP73" s="2"/>
      <c r="BQ73" s="2"/>
      <c r="CO73" s="4"/>
      <c r="CP73" s="4"/>
      <c r="CQ73" s="4"/>
      <c r="CR73" s="4"/>
    </row>
    <row r="74" spans="1:96" ht="13.5" customHeight="1" thickBot="1">
      <c r="B74" s="105">
        <f>定期収入合計額</f>
        <v>0</v>
      </c>
      <c r="C74" s="106"/>
      <c r="D74" s="106"/>
      <c r="E74" s="106"/>
      <c r="F74" s="106"/>
      <c r="G74" s="106"/>
      <c r="H74" s="106"/>
      <c r="I74" s="106"/>
      <c r="J74" s="107"/>
      <c r="K74" s="117"/>
      <c r="L74" s="117"/>
      <c r="M74" s="108">
        <f>所持金合計額</f>
        <v>0</v>
      </c>
      <c r="N74" s="109"/>
      <c r="O74" s="109"/>
      <c r="P74" s="109"/>
      <c r="Q74" s="109"/>
      <c r="R74" s="109"/>
      <c r="S74" s="109"/>
      <c r="T74" s="109"/>
      <c r="U74" s="110"/>
      <c r="V74" s="117"/>
      <c r="W74" s="117"/>
      <c r="X74" s="108">
        <f ca="1">(IF(収入の種類1="就労収入",MAX(金額1月前1*(1-(TODAY()-直近の収入日1)/30),0),0)+IF(収入の種類2="就労収入",MAX(金額1月前2*(1-(TODAY()-直近の収入日2)/30),0),0)+IF(収入の種類3="就労収入",MAX(金額1月前3*(1-(TODAY()-直近の収入日3)/30),0),0)+MAX(直近の年金受給額*(1-(TODAY()-直近の受給日)/60),0))</f>
        <v>0</v>
      </c>
      <c r="Y74" s="109"/>
      <c r="Z74" s="109"/>
      <c r="AA74" s="109"/>
      <c r="AB74" s="109"/>
      <c r="AC74" s="109"/>
      <c r="AD74" s="109"/>
      <c r="AE74" s="109"/>
      <c r="AF74" s="110"/>
      <c r="AG74" s="247"/>
      <c r="AH74" s="99"/>
      <c r="AI74" s="248"/>
      <c r="AJ74" s="242"/>
      <c r="AK74" s="243"/>
      <c r="AL74" s="243"/>
      <c r="AM74" s="243"/>
      <c r="AN74" s="243"/>
      <c r="AO74" s="243"/>
      <c r="AP74" s="243"/>
      <c r="AQ74" s="243"/>
      <c r="AR74" s="243"/>
      <c r="AS74" s="243"/>
      <c r="AT74" s="243"/>
      <c r="AU74" s="243"/>
      <c r="AV74" s="245"/>
      <c r="AW74" s="245"/>
      <c r="AX74" s="245"/>
      <c r="AY74" s="245"/>
      <c r="AZ74" s="245"/>
      <c r="BA74" s="245"/>
      <c r="BB74" s="245"/>
      <c r="BC74" s="245"/>
      <c r="BD74" s="245"/>
      <c r="BE74" s="245"/>
      <c r="BF74" s="245"/>
      <c r="BG74" s="246"/>
      <c r="BL74" s="45">
        <v>64000</v>
      </c>
      <c r="BM74" s="36">
        <v>17980</v>
      </c>
      <c r="BN74" s="36">
        <v>15280</v>
      </c>
      <c r="BO74" s="2"/>
      <c r="BP74" s="2"/>
      <c r="BQ74" s="2"/>
    </row>
    <row r="75" spans="1:96" customFormat="1" ht="13.5" customHeight="1" thickTop="1">
      <c r="A75" s="88" t="s">
        <v>100</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49"/>
      <c r="BI75" s="49"/>
      <c r="BJ75" s="49"/>
      <c r="BL75" s="45">
        <v>68000</v>
      </c>
      <c r="BM75" s="36">
        <v>18660</v>
      </c>
      <c r="BN75" s="36">
        <v>15860</v>
      </c>
      <c r="BO75" s="2"/>
      <c r="BP75" s="2"/>
      <c r="BQ75" s="2"/>
    </row>
    <row r="76" spans="1:96" ht="13.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51"/>
      <c r="BI76" s="49"/>
      <c r="BJ76" s="49"/>
      <c r="BL76" s="45">
        <v>72000</v>
      </c>
      <c r="BM76" s="36">
        <v>19350</v>
      </c>
      <c r="BN76" s="36">
        <v>16450</v>
      </c>
      <c r="BO76" s="2"/>
      <c r="BP76" s="4"/>
      <c r="BQ76" s="4"/>
    </row>
    <row r="77" spans="1:96" ht="13.5" customHeight="1" thickBo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L77" s="45">
        <v>76000</v>
      </c>
      <c r="BM77" s="36">
        <v>20040</v>
      </c>
      <c r="BN77" s="36">
        <v>17030</v>
      </c>
      <c r="BO77" s="2"/>
      <c r="BP77" s="4"/>
      <c r="BQ77" s="4"/>
    </row>
    <row r="78" spans="1:96" ht="13.5" customHeight="1" thickTop="1">
      <c r="B78" s="220" t="s">
        <v>125</v>
      </c>
      <c r="C78" s="220"/>
      <c r="D78" s="220"/>
      <c r="E78" s="220"/>
      <c r="F78" s="220"/>
      <c r="G78" s="220"/>
      <c r="H78" s="220"/>
      <c r="I78" s="220"/>
      <c r="J78" s="220"/>
      <c r="K78" s="220"/>
      <c r="L78" s="220"/>
      <c r="M78" s="220"/>
      <c r="N78" s="223">
        <f ca="1">IFERROR(収入額/基準生活費,0)</f>
        <v>0</v>
      </c>
      <c r="O78" s="223"/>
      <c r="P78" s="223"/>
      <c r="Q78" s="223"/>
      <c r="R78" s="223"/>
      <c r="S78" s="223"/>
      <c r="T78" s="238" t="s">
        <v>40</v>
      </c>
      <c r="U78" s="239"/>
      <c r="V78" s="226" t="s">
        <v>31</v>
      </c>
      <c r="W78" s="227"/>
      <c r="X78" s="227"/>
      <c r="Y78" s="227"/>
      <c r="Z78" s="227"/>
      <c r="AA78" s="227"/>
      <c r="AB78" s="227"/>
      <c r="AC78" s="227"/>
      <c r="AD78" s="227"/>
      <c r="AE78" s="232" t="str">
        <f ca="1">IF(収入率=0,"",IF(収入率&lt;1.5,"減免該当となる見込み","減免非該当となる見込み"))</f>
        <v/>
      </c>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3"/>
      <c r="BH78" s="5"/>
      <c r="BI78" s="5"/>
      <c r="BJ78" s="5"/>
      <c r="BL78" s="45">
        <v>80000</v>
      </c>
      <c r="BM78" s="36">
        <v>20730</v>
      </c>
      <c r="BN78" s="36">
        <v>17620</v>
      </c>
      <c r="BO78" s="2"/>
      <c r="BP78" s="4"/>
      <c r="BQ78" s="4"/>
    </row>
    <row r="79" spans="1:96" ht="13.5" customHeight="1">
      <c r="B79" s="221"/>
      <c r="C79" s="221"/>
      <c r="D79" s="221"/>
      <c r="E79" s="221"/>
      <c r="F79" s="221"/>
      <c r="G79" s="221"/>
      <c r="H79" s="221"/>
      <c r="I79" s="221"/>
      <c r="J79" s="221"/>
      <c r="K79" s="221"/>
      <c r="L79" s="221"/>
      <c r="M79" s="221"/>
      <c r="N79" s="224"/>
      <c r="O79" s="224"/>
      <c r="P79" s="224"/>
      <c r="Q79" s="224"/>
      <c r="R79" s="224"/>
      <c r="S79" s="224"/>
      <c r="T79" s="238"/>
      <c r="U79" s="239"/>
      <c r="V79" s="228"/>
      <c r="W79" s="229"/>
      <c r="X79" s="229"/>
      <c r="Y79" s="229"/>
      <c r="Z79" s="229"/>
      <c r="AA79" s="229"/>
      <c r="AB79" s="229"/>
      <c r="AC79" s="229"/>
      <c r="AD79" s="229"/>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234"/>
      <c r="BG79" s="235"/>
      <c r="BH79" s="4"/>
      <c r="BI79" s="4"/>
      <c r="BJ79" s="4"/>
      <c r="BK79" s="4"/>
      <c r="BL79" s="45">
        <v>84000</v>
      </c>
      <c r="BM79" s="36">
        <v>21420</v>
      </c>
      <c r="BN79" s="36">
        <v>18210</v>
      </c>
      <c r="BO79" s="2"/>
      <c r="BP79" s="2"/>
      <c r="BQ79" s="2"/>
    </row>
    <row r="80" spans="1:96" ht="13.5" customHeight="1" thickBot="1">
      <c r="B80" s="222"/>
      <c r="C80" s="222"/>
      <c r="D80" s="222"/>
      <c r="E80" s="222"/>
      <c r="F80" s="222"/>
      <c r="G80" s="222"/>
      <c r="H80" s="222"/>
      <c r="I80" s="222"/>
      <c r="J80" s="222"/>
      <c r="K80" s="222"/>
      <c r="L80" s="222"/>
      <c r="M80" s="222"/>
      <c r="N80" s="225"/>
      <c r="O80" s="225"/>
      <c r="P80" s="225"/>
      <c r="Q80" s="225"/>
      <c r="R80" s="225"/>
      <c r="S80" s="225"/>
      <c r="T80" s="238"/>
      <c r="U80" s="239"/>
      <c r="V80" s="230"/>
      <c r="W80" s="231"/>
      <c r="X80" s="231"/>
      <c r="Y80" s="231"/>
      <c r="Z80" s="231"/>
      <c r="AA80" s="231"/>
      <c r="AB80" s="231"/>
      <c r="AC80" s="231"/>
      <c r="AD80" s="231"/>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7"/>
      <c r="BH80" s="4"/>
      <c r="BI80" s="4"/>
      <c r="BJ80" s="4"/>
      <c r="BK80" s="4"/>
      <c r="BL80" s="45">
        <v>88000</v>
      </c>
      <c r="BM80" s="36">
        <v>22100</v>
      </c>
      <c r="BN80" s="36">
        <v>18790</v>
      </c>
      <c r="BO80" s="2"/>
      <c r="BP80" s="2"/>
      <c r="BQ80" s="2"/>
    </row>
    <row r="81" spans="1:96" s="4" customFormat="1" ht="13.5" customHeight="1">
      <c r="A81" s="2"/>
      <c r="B81" s="60" t="s">
        <v>128</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2"/>
      <c r="BL81" s="45">
        <v>92000</v>
      </c>
      <c r="BM81" s="36">
        <v>22570</v>
      </c>
      <c r="BN81" s="36">
        <v>19180</v>
      </c>
      <c r="BO81" s="2"/>
      <c r="BP81" s="2"/>
      <c r="BQ81" s="2"/>
      <c r="CO81" s="2"/>
      <c r="CP81" s="2"/>
      <c r="CQ81" s="2"/>
      <c r="CR81" s="2"/>
    </row>
    <row r="82" spans="1:96" s="4" customFormat="1"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5"/>
      <c r="BI82" s="5"/>
      <c r="BJ82" s="5"/>
      <c r="BK82" s="2"/>
      <c r="BL82" s="45">
        <v>96000</v>
      </c>
      <c r="BM82" s="36">
        <v>22940</v>
      </c>
      <c r="BN82" s="36">
        <v>19500</v>
      </c>
      <c r="BO82" s="2"/>
      <c r="BP82"/>
      <c r="BQ82"/>
      <c r="CO82" s="2"/>
      <c r="CP82" s="2"/>
      <c r="CQ82" s="2"/>
      <c r="CR82" s="2"/>
    </row>
    <row r="83" spans="1:96" s="4" customFormat="1"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5"/>
      <c r="BI83" s="5"/>
      <c r="BJ83" s="5"/>
      <c r="BK83" s="2"/>
      <c r="BL83" s="45">
        <v>100000</v>
      </c>
      <c r="BM83" s="36">
        <v>23220</v>
      </c>
      <c r="BN83" s="36">
        <v>19740</v>
      </c>
      <c r="BO83" s="2"/>
      <c r="BP83"/>
      <c r="BQ83"/>
      <c r="CO83" s="2"/>
      <c r="CP83" s="2"/>
      <c r="CQ83" s="2"/>
      <c r="CR83" s="2"/>
    </row>
    <row r="84" spans="1:96" ht="13.5"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L84" s="45">
        <v>104000</v>
      </c>
      <c r="BM84" s="36">
        <v>23510</v>
      </c>
      <c r="BN84" s="36">
        <v>19980</v>
      </c>
      <c r="BO84" s="2"/>
    </row>
    <row r="85" spans="1:96" ht="13.5" customHeigh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s="45">
        <v>108000</v>
      </c>
      <c r="BM85" s="36">
        <v>23800</v>
      </c>
      <c r="BN85" s="36">
        <v>20230</v>
      </c>
      <c r="BO85" s="2"/>
    </row>
    <row r="86" spans="1:96" ht="13.5" customHeigh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s="45">
        <v>112000</v>
      </c>
      <c r="BM86" s="36">
        <v>24080</v>
      </c>
      <c r="BN86" s="36">
        <v>20470</v>
      </c>
      <c r="BO86" s="2"/>
    </row>
    <row r="87" spans="1:96" ht="13.5" customHeight="1">
      <c r="A87"/>
      <c r="BH87"/>
      <c r="BI87"/>
      <c r="BJ87"/>
      <c r="BK87"/>
      <c r="BL87" s="45">
        <v>116000</v>
      </c>
      <c r="BM87" s="36">
        <v>24370</v>
      </c>
      <c r="BN87" s="36">
        <v>20710</v>
      </c>
      <c r="BO87" s="2"/>
    </row>
    <row r="88" spans="1:96" ht="13.5" customHeight="1">
      <c r="A88"/>
      <c r="BH88"/>
      <c r="BI88"/>
      <c r="BJ88"/>
      <c r="BK88"/>
      <c r="BL88" s="45">
        <v>120000</v>
      </c>
      <c r="BM88" s="36">
        <v>24660</v>
      </c>
      <c r="BN88" s="36">
        <v>20960</v>
      </c>
      <c r="BO88" s="2"/>
    </row>
    <row r="89" spans="1:96" ht="13.5" customHeight="1">
      <c r="A89"/>
      <c r="BH89"/>
      <c r="BI89"/>
      <c r="BJ89"/>
      <c r="BK89"/>
      <c r="BL89" s="45">
        <v>124000</v>
      </c>
      <c r="BM89" s="36">
        <v>24940</v>
      </c>
      <c r="BN89" s="36">
        <v>21200</v>
      </c>
      <c r="BO89" s="2"/>
    </row>
    <row r="90" spans="1:96" ht="13.5" customHeigh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s="45">
        <v>128000</v>
      </c>
      <c r="BM90" s="36">
        <v>25230</v>
      </c>
      <c r="BN90" s="36">
        <v>21450</v>
      </c>
      <c r="BO90" s="2"/>
    </row>
    <row r="91" spans="1:96" ht="13.5" customHeight="1">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s="45">
        <v>132000</v>
      </c>
      <c r="BM91" s="36">
        <v>25520</v>
      </c>
      <c r="BN91" s="36">
        <v>21690</v>
      </c>
      <c r="BO91" s="2"/>
    </row>
    <row r="92" spans="1:96" ht="13.5" customHeight="1">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s="45">
        <v>136000</v>
      </c>
      <c r="BM92" s="36">
        <v>25800</v>
      </c>
      <c r="BN92" s="36">
        <v>21930</v>
      </c>
      <c r="BO92" s="2"/>
    </row>
    <row r="93" spans="1:96" ht="13.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s="45">
        <v>140000</v>
      </c>
      <c r="BM93" s="36">
        <v>26090</v>
      </c>
      <c r="BN93" s="36">
        <v>22180</v>
      </c>
      <c r="BO93" s="2"/>
    </row>
    <row r="94" spans="1:96" ht="13.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s="45">
        <v>144000</v>
      </c>
      <c r="BM94" s="36">
        <v>26370</v>
      </c>
      <c r="BN94" s="36">
        <v>22410</v>
      </c>
      <c r="BO94" s="2"/>
    </row>
    <row r="95" spans="1:96" ht="13.5" customHeight="1">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s="45">
        <v>148000</v>
      </c>
      <c r="BM95" s="36">
        <v>26660</v>
      </c>
      <c r="BN95" s="36">
        <v>22660</v>
      </c>
      <c r="BO95" s="2"/>
    </row>
    <row r="96" spans="1:96" ht="13.5" customHeight="1">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s="45">
        <v>152000</v>
      </c>
      <c r="BM96" s="36">
        <v>26950</v>
      </c>
      <c r="BN96" s="36">
        <v>22910</v>
      </c>
      <c r="BO96" s="2"/>
    </row>
    <row r="97" spans="1:67" ht="13.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s="45">
        <v>156000</v>
      </c>
      <c r="BM97" s="36">
        <v>27280</v>
      </c>
      <c r="BN97" s="36">
        <v>23190</v>
      </c>
      <c r="BO97" s="2"/>
    </row>
    <row r="98" spans="1:67" ht="13.5" customHeight="1">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s="45">
        <v>160000</v>
      </c>
      <c r="BM98" s="36">
        <v>27550</v>
      </c>
      <c r="BN98" s="36">
        <v>23420</v>
      </c>
      <c r="BO98" s="2"/>
    </row>
    <row r="99" spans="1:67" ht="13.5" customHeight="1">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s="45">
        <v>164000</v>
      </c>
      <c r="BM99" s="36">
        <v>27890</v>
      </c>
      <c r="BN99" s="36">
        <v>23710</v>
      </c>
      <c r="BO99" s="2"/>
    </row>
    <row r="100" spans="1:67" ht="13.5"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s="45">
        <v>168000</v>
      </c>
      <c r="BM100" s="36">
        <v>28090</v>
      </c>
      <c r="BN100" s="36">
        <v>23880</v>
      </c>
      <c r="BO100" s="2"/>
    </row>
    <row r="101" spans="1:67" ht="13.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s="45">
        <v>172000</v>
      </c>
      <c r="BM101" s="36">
        <v>28380</v>
      </c>
      <c r="BN101" s="36">
        <v>24120</v>
      </c>
      <c r="BO101" s="2"/>
    </row>
    <row r="102" spans="1:67" ht="13.5" customHeight="1">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s="45">
        <v>176000</v>
      </c>
      <c r="BM102" s="36">
        <v>28750</v>
      </c>
      <c r="BN102" s="36">
        <v>24440</v>
      </c>
      <c r="BO102" s="2"/>
    </row>
    <row r="103" spans="1:67" ht="13.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s="45">
        <v>180000</v>
      </c>
      <c r="BM103" s="36">
        <v>28950</v>
      </c>
      <c r="BN103" s="36">
        <v>24610</v>
      </c>
      <c r="BO103" s="2"/>
    </row>
    <row r="104" spans="1:67" ht="13.5" customHeight="1">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s="45">
        <v>184000</v>
      </c>
      <c r="BM104" s="36">
        <v>29240</v>
      </c>
      <c r="BN104" s="36">
        <v>24850</v>
      </c>
      <c r="BO104" s="2"/>
    </row>
    <row r="105" spans="1:67" ht="13.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s="45">
        <v>188000</v>
      </c>
      <c r="BM105" s="36">
        <v>29530</v>
      </c>
      <c r="BN105" s="36">
        <v>25100</v>
      </c>
      <c r="BO105" s="2"/>
    </row>
    <row r="106" spans="1:67" ht="13.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s="45">
        <v>192000</v>
      </c>
      <c r="BM106" s="36">
        <v>29810</v>
      </c>
      <c r="BN106" s="36">
        <v>25340</v>
      </c>
      <c r="BO106" s="2"/>
    </row>
    <row r="107" spans="1:67" ht="13.5" customHeight="1">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s="45">
        <v>196000</v>
      </c>
      <c r="BM107" s="36">
        <v>30240</v>
      </c>
      <c r="BN107" s="36">
        <v>25700</v>
      </c>
      <c r="BO107" s="2"/>
    </row>
    <row r="108" spans="1:67" ht="13.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s="45">
        <v>200000</v>
      </c>
      <c r="BM108" s="36">
        <v>30380</v>
      </c>
      <c r="BN108" s="36">
        <v>25820</v>
      </c>
      <c r="BO108" s="2"/>
    </row>
    <row r="109" spans="1:67" ht="13.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s="45">
        <v>204000</v>
      </c>
      <c r="BM109" s="36">
        <v>30670</v>
      </c>
      <c r="BN109" s="36">
        <v>26070</v>
      </c>
      <c r="BO109" s="2"/>
    </row>
    <row r="110" spans="1:67" ht="13.5" customHeight="1">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s="45">
        <v>208000</v>
      </c>
      <c r="BM110" s="36">
        <v>31000</v>
      </c>
      <c r="BN110" s="36">
        <v>26350</v>
      </c>
      <c r="BO110" s="2"/>
    </row>
    <row r="111" spans="1:67" ht="13.5" customHeight="1">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s="45">
        <v>212000</v>
      </c>
      <c r="BM111" s="36">
        <v>31240</v>
      </c>
      <c r="BN111" s="36">
        <v>26550</v>
      </c>
      <c r="BO111" s="2"/>
    </row>
    <row r="112" spans="1:67" ht="13.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s="45">
        <v>216000</v>
      </c>
      <c r="BM112" s="36">
        <v>31530</v>
      </c>
      <c r="BN112" s="36">
        <v>26800</v>
      </c>
      <c r="BO112" s="2"/>
    </row>
    <row r="113" spans="1:96" ht="13.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s="45">
        <v>220000</v>
      </c>
      <c r="BM113" s="36">
        <v>31820</v>
      </c>
      <c r="BN113" s="36">
        <v>27050</v>
      </c>
      <c r="BO113" s="2"/>
    </row>
    <row r="114" spans="1:96" ht="13.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s="45">
        <v>224000</v>
      </c>
      <c r="BM114" s="36">
        <v>32100</v>
      </c>
      <c r="BN114" s="36">
        <v>27290</v>
      </c>
      <c r="BO114" s="2"/>
    </row>
    <row r="115" spans="1:96" ht="13.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s="45">
        <v>228000</v>
      </c>
      <c r="BM115" s="36">
        <v>32390</v>
      </c>
      <c r="BN115" s="36">
        <v>27530</v>
      </c>
      <c r="BO115" s="2"/>
      <c r="CP115" s="3"/>
      <c r="CQ115" s="3"/>
      <c r="CR115" s="3"/>
    </row>
    <row r="116" spans="1:96" ht="13.5" customHeight="1">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s="45">
        <v>232000</v>
      </c>
      <c r="BM116" s="36">
        <v>32680</v>
      </c>
      <c r="BN116" s="36">
        <v>27780</v>
      </c>
      <c r="BO116" s="2"/>
      <c r="BP116" s="2"/>
      <c r="BQ116" s="2"/>
    </row>
    <row r="117" spans="1:96" ht="13.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s="45">
        <v>236000</v>
      </c>
      <c r="BM117" s="36">
        <v>32690</v>
      </c>
      <c r="BN117" s="36">
        <v>28020</v>
      </c>
      <c r="BO117" s="2"/>
      <c r="BP117" s="2"/>
      <c r="BQ117" s="2"/>
    </row>
    <row r="118" spans="1:96" ht="13.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s="45">
        <v>240000</v>
      </c>
      <c r="BM118" s="36">
        <v>33190</v>
      </c>
      <c r="BN118" s="36">
        <v>28210</v>
      </c>
      <c r="BO118" s="2"/>
      <c r="BP118" s="2"/>
      <c r="BQ118" s="2"/>
    </row>
    <row r="122" spans="1:96" ht="13.5" customHeight="1">
      <c r="W122"/>
      <c r="X122"/>
      <c r="Y122"/>
      <c r="Z122"/>
      <c r="AA122"/>
      <c r="AB122"/>
      <c r="AC122"/>
      <c r="AD122"/>
      <c r="AE122"/>
      <c r="AF122"/>
      <c r="AG122"/>
      <c r="AH122"/>
      <c r="AI122"/>
      <c r="AJ122"/>
      <c r="AK122"/>
      <c r="AL122"/>
      <c r="AM122"/>
      <c r="AN122"/>
      <c r="AO122"/>
      <c r="AP122"/>
      <c r="AQ122"/>
      <c r="AR122"/>
      <c r="AS122"/>
      <c r="AT122"/>
      <c r="AU122"/>
      <c r="AV122"/>
      <c r="AW122"/>
      <c r="AX122"/>
    </row>
    <row r="123" spans="1:96" ht="13.5" customHeight="1">
      <c r="W123"/>
      <c r="X123"/>
      <c r="Y123"/>
      <c r="Z123"/>
      <c r="AA123"/>
      <c r="AB123"/>
      <c r="AC123"/>
      <c r="AD123"/>
      <c r="AE123"/>
      <c r="AF123"/>
      <c r="AG123"/>
      <c r="AH123"/>
      <c r="AI123"/>
      <c r="AJ123"/>
      <c r="AK123"/>
      <c r="AL123"/>
      <c r="AM123"/>
      <c r="AN123"/>
      <c r="AO123"/>
      <c r="AP123"/>
      <c r="AQ123"/>
      <c r="AR123"/>
      <c r="AS123"/>
      <c r="AT123"/>
      <c r="AU123"/>
      <c r="AV123"/>
      <c r="AW123"/>
      <c r="AX123"/>
      <c r="BO123" s="2"/>
      <c r="BP123" s="2"/>
      <c r="BQ123" s="2"/>
      <c r="BR123"/>
      <c r="BS123"/>
      <c r="BT123"/>
      <c r="BU123"/>
      <c r="BV123"/>
      <c r="BW123"/>
      <c r="BX123"/>
      <c r="BY123"/>
      <c r="BZ123"/>
      <c r="CA123"/>
      <c r="CB123"/>
      <c r="CC123"/>
      <c r="CD123"/>
      <c r="CE123"/>
      <c r="CF123"/>
      <c r="CG123"/>
      <c r="CH123"/>
      <c r="CI123"/>
      <c r="CJ123"/>
      <c r="CK123"/>
      <c r="CL123"/>
      <c r="CM123"/>
      <c r="CN123"/>
      <c r="CO123"/>
      <c r="CP123"/>
      <c r="CQ123"/>
      <c r="CR123"/>
    </row>
    <row r="124" spans="1:96" ht="13.5" customHeight="1">
      <c r="W124"/>
      <c r="X124"/>
      <c r="Y124"/>
      <c r="Z124"/>
      <c r="AA124"/>
      <c r="AB124"/>
      <c r="AC124"/>
      <c r="AD124"/>
      <c r="AE124"/>
      <c r="AF124"/>
      <c r="AG124"/>
      <c r="AH124"/>
      <c r="AI124"/>
      <c r="AJ124"/>
      <c r="AK124"/>
      <c r="AL124"/>
      <c r="AM124"/>
      <c r="AN124"/>
      <c r="AO124"/>
      <c r="AP124"/>
      <c r="AQ124"/>
      <c r="AR124"/>
      <c r="AS124"/>
      <c r="AT124"/>
      <c r="AU124"/>
      <c r="AV124"/>
      <c r="AW124"/>
      <c r="AX124"/>
      <c r="BO124" s="2"/>
      <c r="BP124" s="2"/>
      <c r="BQ124" s="2"/>
      <c r="BR124"/>
      <c r="BS124"/>
      <c r="BT124"/>
      <c r="BU124"/>
      <c r="BV124"/>
      <c r="BW124"/>
      <c r="BX124"/>
      <c r="BY124"/>
      <c r="BZ124"/>
      <c r="CA124"/>
      <c r="CB124"/>
      <c r="CC124"/>
      <c r="CD124"/>
      <c r="CE124"/>
      <c r="CF124"/>
      <c r="CG124"/>
      <c r="CH124"/>
      <c r="CI124"/>
      <c r="CJ124"/>
      <c r="CK124"/>
      <c r="CL124"/>
      <c r="CM124"/>
      <c r="CN124"/>
      <c r="CO124"/>
      <c r="CP124"/>
      <c r="CQ124"/>
      <c r="CR124"/>
    </row>
    <row r="125" spans="1:96" ht="13.5" customHeight="1">
      <c r="W125"/>
      <c r="X125"/>
      <c r="Y125"/>
      <c r="Z125"/>
      <c r="AA125"/>
      <c r="AB125"/>
      <c r="AC125"/>
      <c r="AD125"/>
      <c r="AE125"/>
      <c r="AF125"/>
      <c r="AG125"/>
      <c r="AH125"/>
      <c r="AI125"/>
      <c r="AJ125"/>
      <c r="AK125"/>
      <c r="AL125"/>
      <c r="AM125"/>
      <c r="AN125"/>
      <c r="AO125"/>
      <c r="AP125"/>
      <c r="AQ125"/>
      <c r="AR125"/>
      <c r="AS125"/>
      <c r="AT125"/>
      <c r="AU125"/>
      <c r="AV125"/>
      <c r="AW125"/>
      <c r="AX125"/>
      <c r="BO125" s="2"/>
      <c r="BP125" s="2"/>
      <c r="BQ125" s="2"/>
      <c r="BR125"/>
      <c r="BS125"/>
      <c r="BT125"/>
      <c r="BU125"/>
      <c r="BV125"/>
      <c r="BW125"/>
      <c r="BX125"/>
      <c r="BY125"/>
      <c r="BZ125"/>
      <c r="CA125"/>
      <c r="CB125"/>
      <c r="CC125"/>
      <c r="CD125"/>
      <c r="CE125"/>
      <c r="CF125"/>
      <c r="CG125"/>
      <c r="CH125"/>
      <c r="CI125"/>
      <c r="CJ125"/>
      <c r="CK125"/>
      <c r="CL125"/>
      <c r="CM125"/>
      <c r="CN125"/>
      <c r="CO125"/>
      <c r="CP125"/>
      <c r="CQ125"/>
      <c r="CR125"/>
    </row>
    <row r="126" spans="1:96" ht="13.5" customHeight="1">
      <c r="W126"/>
      <c r="X126"/>
      <c r="Y126"/>
      <c r="Z126"/>
      <c r="AA126"/>
      <c r="AB126"/>
      <c r="AC126"/>
      <c r="AD126"/>
      <c r="AE126"/>
      <c r="AF126"/>
      <c r="AG126"/>
      <c r="AH126"/>
      <c r="AI126"/>
      <c r="AJ126"/>
      <c r="AK126"/>
      <c r="AL126"/>
      <c r="AM126"/>
      <c r="AN126"/>
      <c r="AO126"/>
      <c r="AP126"/>
      <c r="AQ126"/>
      <c r="AR126"/>
      <c r="AS126"/>
      <c r="AT126"/>
      <c r="AU126"/>
      <c r="AV126"/>
      <c r="AW126"/>
      <c r="AX126"/>
      <c r="BO126" s="2"/>
      <c r="BP126" s="2"/>
      <c r="BQ126" s="2"/>
      <c r="BR126"/>
      <c r="BS126"/>
      <c r="BT126"/>
      <c r="BU126"/>
      <c r="BV126"/>
      <c r="BW126"/>
      <c r="BX126"/>
      <c r="BY126"/>
      <c r="BZ126"/>
      <c r="CA126"/>
      <c r="CB126"/>
      <c r="CC126"/>
      <c r="CD126"/>
      <c r="CE126"/>
      <c r="CF126"/>
      <c r="CG126"/>
      <c r="CH126"/>
      <c r="CI126"/>
      <c r="CJ126"/>
      <c r="CK126"/>
      <c r="CL126"/>
      <c r="CM126"/>
      <c r="CN126"/>
      <c r="CO126"/>
      <c r="CP126"/>
      <c r="CQ126"/>
      <c r="CR126"/>
    </row>
    <row r="127" spans="1:96" customFormat="1" ht="13.5" customHeight="1"/>
    <row r="128" spans="1:96" customFormat="1" ht="13.5" customHeight="1"/>
    <row r="129" customFormat="1" ht="13.5" customHeight="1"/>
    <row r="130" customFormat="1" ht="13.5" customHeight="1"/>
    <row r="131" customFormat="1" ht="13.5" customHeight="1"/>
    <row r="132" customFormat="1" ht="13.5" customHeight="1"/>
    <row r="133" customFormat="1" ht="13.5" customHeight="1"/>
    <row r="134" customFormat="1" ht="13.5" customHeight="1"/>
    <row r="135" customFormat="1" ht="13.5" customHeight="1"/>
    <row r="136" customFormat="1" ht="13.5" customHeight="1"/>
    <row r="137" customFormat="1" ht="13.5" customHeight="1"/>
    <row r="138" customFormat="1" ht="13.5" customHeight="1"/>
    <row r="139" customFormat="1" ht="13.5" customHeight="1"/>
    <row r="140" customFormat="1" ht="13.5" customHeight="1"/>
    <row r="141" customFormat="1" ht="13.5" customHeight="1"/>
    <row r="142" customFormat="1" ht="13.5" customHeight="1"/>
    <row r="143" customFormat="1" ht="13.5" customHeight="1"/>
    <row r="144" customFormat="1" ht="13.5" customHeight="1"/>
    <row r="145" customFormat="1" ht="13.5" customHeight="1"/>
    <row r="146" customFormat="1" ht="13.5" customHeight="1"/>
    <row r="147" customFormat="1" ht="13.5" customHeight="1"/>
    <row r="148" customFormat="1" ht="13.5" customHeight="1"/>
    <row r="149" customFormat="1" ht="13.5" customHeight="1"/>
    <row r="150" customFormat="1" ht="13.5" customHeight="1"/>
    <row r="151" customFormat="1" ht="13.5" customHeight="1"/>
    <row r="152" customFormat="1" ht="13.5" customHeight="1"/>
    <row r="153" customFormat="1" ht="13.5" customHeight="1"/>
    <row r="154" customFormat="1" ht="13.5" customHeight="1"/>
    <row r="155" customFormat="1" ht="13.5" customHeight="1"/>
    <row r="156" customFormat="1" ht="13.5" customHeight="1"/>
    <row r="157" customFormat="1" ht="13.5" customHeight="1"/>
    <row r="158" customFormat="1" ht="13.5" customHeight="1"/>
    <row r="159" customFormat="1" ht="13.5" customHeight="1"/>
    <row r="160" customFormat="1" ht="13.5" customHeight="1"/>
    <row r="161" customFormat="1" ht="13.5" customHeight="1"/>
    <row r="162" customFormat="1" ht="13.5" customHeight="1"/>
    <row r="163" customFormat="1" ht="13.5" customHeight="1"/>
    <row r="164" customFormat="1" ht="13.5" customHeight="1"/>
    <row r="165" customFormat="1" ht="13.5" customHeight="1"/>
    <row r="166" customFormat="1" ht="13.5" customHeight="1"/>
    <row r="167" customFormat="1" ht="13.5" customHeight="1"/>
    <row r="168" customFormat="1" ht="13.5" customHeight="1"/>
    <row r="169" customFormat="1" ht="13.5" customHeight="1"/>
    <row r="170" customFormat="1" ht="13.5" customHeight="1"/>
    <row r="171" customFormat="1" ht="13.5" customHeight="1"/>
    <row r="172" customFormat="1" ht="13.5" customHeight="1"/>
    <row r="173" customFormat="1" ht="13.5" customHeight="1"/>
    <row r="174" customFormat="1" ht="13.5" customHeight="1"/>
    <row r="175" customFormat="1" ht="13.5" customHeight="1"/>
    <row r="176" customFormat="1" ht="13.5" customHeight="1"/>
    <row r="177" customFormat="1" ht="13.5" customHeight="1"/>
    <row r="178" customFormat="1" ht="13.5" customHeight="1"/>
    <row r="179" customFormat="1" ht="13.5" customHeight="1"/>
    <row r="180" customFormat="1" ht="13.5" customHeight="1"/>
    <row r="181" customFormat="1" ht="13.5" customHeight="1"/>
    <row r="182" customFormat="1" ht="13.5" customHeight="1"/>
    <row r="183" customFormat="1" ht="13.5" customHeight="1"/>
    <row r="184" customFormat="1" ht="13.5" customHeight="1"/>
    <row r="185" customFormat="1" ht="13.5" customHeight="1"/>
    <row r="186" customFormat="1" ht="13.5" customHeight="1"/>
    <row r="187" customFormat="1" ht="13.5" customHeight="1"/>
    <row r="188" customFormat="1" ht="13.5" customHeight="1"/>
    <row r="189" customFormat="1" ht="13.5" customHeight="1"/>
    <row r="190" customFormat="1" ht="13.5" customHeight="1"/>
    <row r="191" customFormat="1" ht="13.5" customHeight="1"/>
    <row r="192" customFormat="1" ht="13.5" customHeight="1"/>
    <row r="193" spans="67:96" customFormat="1" ht="13.5" customHeight="1"/>
    <row r="194" spans="67:96" customFormat="1" ht="13.5" customHeight="1"/>
    <row r="195" spans="67:96" customFormat="1" ht="13.5" customHeight="1"/>
    <row r="196" spans="67:96" customFormat="1" ht="13.5" customHeight="1"/>
    <row r="197" spans="67:96" customFormat="1" ht="13.5" customHeight="1"/>
    <row r="198" spans="67:96" customFormat="1" ht="13.5" customHeight="1"/>
    <row r="199" spans="67:96" customFormat="1" ht="13.5" customHeight="1"/>
    <row r="200" spans="67:96" customFormat="1" ht="13.5" customHeight="1"/>
    <row r="201" spans="67:96" customFormat="1" ht="13.5" customHeight="1"/>
    <row r="202" spans="67:96" customFormat="1" ht="13.5" customHeight="1"/>
    <row r="203" spans="67:96" customFormat="1" ht="13.5" customHeight="1">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row>
    <row r="204" spans="67:96" customFormat="1" ht="13.5" customHeight="1">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row>
    <row r="205" spans="67:96" customFormat="1" ht="13.5" customHeight="1">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row>
    <row r="206" spans="67:96" customFormat="1" ht="13.5" customHeight="1">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row>
    <row r="207" spans="67:96" ht="13.5" customHeight="1">
      <c r="BO207" s="2"/>
      <c r="BP207" s="2"/>
      <c r="BQ207" s="2"/>
    </row>
    <row r="208" spans="67:96" ht="13.5" customHeight="1">
      <c r="BO208" s="2"/>
      <c r="BP208" s="2"/>
      <c r="BQ208" s="2"/>
    </row>
    <row r="209" spans="67:69" ht="13.5" customHeight="1">
      <c r="BO209" s="2"/>
      <c r="BP209" s="2"/>
      <c r="BQ209" s="2"/>
    </row>
    <row r="210" spans="67:69" ht="13.5" customHeight="1">
      <c r="BO210" s="2"/>
      <c r="BP210" s="2"/>
      <c r="BQ210" s="2"/>
    </row>
    <row r="211" spans="67:69" ht="13.5" customHeight="1">
      <c r="BO211" s="2"/>
      <c r="BP211" s="2"/>
      <c r="BQ211" s="2"/>
    </row>
    <row r="212" spans="67:69" ht="13.5" customHeight="1">
      <c r="BO212" s="2"/>
      <c r="BP212" s="2"/>
      <c r="BQ212" s="2"/>
    </row>
    <row r="213" spans="67:69" ht="13.5" customHeight="1">
      <c r="BO213" s="2"/>
      <c r="BP213" s="2"/>
      <c r="BQ213" s="2"/>
    </row>
    <row r="214" spans="67:69" ht="13.5" customHeight="1">
      <c r="BO214" s="2"/>
      <c r="BP214" s="2"/>
      <c r="BQ214" s="2"/>
    </row>
    <row r="215" spans="67:69" ht="13.5" customHeight="1">
      <c r="BO215" s="2"/>
      <c r="BP215" s="2"/>
      <c r="BQ215" s="2"/>
    </row>
    <row r="216" spans="67:69" ht="13.5" customHeight="1">
      <c r="BO216" s="2"/>
      <c r="BP216" s="2"/>
      <c r="BQ216" s="2"/>
    </row>
    <row r="217" spans="67:69" ht="13.5" customHeight="1">
      <c r="BO217" s="2"/>
      <c r="BP217" s="2"/>
      <c r="BQ217" s="2"/>
    </row>
    <row r="218" spans="67:69" ht="13.5" customHeight="1">
      <c r="BO218" s="2"/>
      <c r="BP218" s="2"/>
      <c r="BQ218" s="2"/>
    </row>
    <row r="219" spans="67:69" ht="13.5" customHeight="1">
      <c r="BO219" s="2"/>
      <c r="BP219" s="2"/>
      <c r="BQ219" s="2"/>
    </row>
    <row r="220" spans="67:69" ht="13.5" customHeight="1">
      <c r="BO220" s="2"/>
      <c r="BP220" s="2"/>
      <c r="BQ220" s="2"/>
    </row>
    <row r="221" spans="67:69" ht="13.5" customHeight="1">
      <c r="BO221" s="2"/>
      <c r="BP221" s="2"/>
      <c r="BQ221" s="2"/>
    </row>
    <row r="222" spans="67:69" ht="13.5" customHeight="1">
      <c r="BO222" s="2"/>
      <c r="BP222" s="2"/>
      <c r="BQ222" s="2"/>
    </row>
    <row r="223" spans="67:69" ht="13.5" customHeight="1">
      <c r="BO223" s="2"/>
      <c r="BP223" s="2"/>
      <c r="BQ223" s="2"/>
    </row>
    <row r="224" spans="67:69" ht="13.5" customHeight="1">
      <c r="BO224" s="2"/>
      <c r="BP224" s="2"/>
      <c r="BQ224" s="2"/>
    </row>
    <row r="225" spans="67:69" ht="13.5" customHeight="1">
      <c r="BO225" s="2"/>
      <c r="BP225" s="2"/>
      <c r="BQ225" s="2"/>
    </row>
    <row r="226" spans="67:69" ht="13.5" customHeight="1">
      <c r="BO226" s="2"/>
      <c r="BP226" s="2"/>
      <c r="BQ226" s="2"/>
    </row>
    <row r="227" spans="67:69" ht="13.5" customHeight="1">
      <c r="BO227" s="2"/>
      <c r="BP227" s="2"/>
      <c r="BQ227" s="2"/>
    </row>
    <row r="228" spans="67:69" ht="13.5" customHeight="1">
      <c r="BO228" s="2"/>
      <c r="BP228" s="2"/>
      <c r="BQ228" s="2"/>
    </row>
    <row r="229" spans="67:69" ht="13.5" customHeight="1">
      <c r="BO229" s="2"/>
      <c r="BP229" s="2"/>
      <c r="BQ229" s="2"/>
    </row>
    <row r="230" spans="67:69" ht="13.5" customHeight="1">
      <c r="BO230" s="2"/>
      <c r="BP230" s="2"/>
      <c r="BQ230" s="2"/>
    </row>
    <row r="231" spans="67:69" ht="13.5" customHeight="1">
      <c r="BO231" s="2"/>
      <c r="BP231" s="2"/>
      <c r="BQ231" s="2"/>
    </row>
    <row r="232" spans="67:69" ht="13.5" customHeight="1">
      <c r="BO232" s="2"/>
      <c r="BP232" s="2"/>
      <c r="BQ232" s="2"/>
    </row>
    <row r="233" spans="67:69" ht="13.5" customHeight="1">
      <c r="BO233" s="2"/>
      <c r="BP233" s="2"/>
      <c r="BQ233" s="2"/>
    </row>
    <row r="234" spans="67:69" ht="13.5" customHeight="1">
      <c r="BO234" s="2"/>
      <c r="BP234" s="2"/>
      <c r="BQ234" s="2"/>
    </row>
    <row r="235" spans="67:69" ht="13.5" customHeight="1">
      <c r="BO235" s="2"/>
      <c r="BP235" s="2"/>
      <c r="BQ235" s="2"/>
    </row>
    <row r="236" spans="67:69" ht="13.5" customHeight="1">
      <c r="BO236" s="2"/>
      <c r="BP236" s="2"/>
      <c r="BQ236" s="2"/>
    </row>
    <row r="237" spans="67:69" ht="13.5" customHeight="1">
      <c r="BO237" s="2"/>
      <c r="BP237" s="2"/>
      <c r="BQ237" s="2"/>
    </row>
    <row r="238" spans="67:69" ht="13.5" customHeight="1">
      <c r="BO238" s="2"/>
      <c r="BP238" s="2"/>
      <c r="BQ238" s="2"/>
    </row>
    <row r="239" spans="67:69" ht="13.5" customHeight="1">
      <c r="BO239" s="2"/>
      <c r="BP239" s="2"/>
      <c r="BQ239" s="2"/>
    </row>
    <row r="240" spans="67:69" ht="13.5" customHeight="1">
      <c r="BO240" s="2"/>
      <c r="BP240" s="2"/>
      <c r="BQ240" s="2"/>
    </row>
  </sheetData>
  <sheetProtection algorithmName="SHA-512" hashValue="wmLEKJ1aNUO6IouzsWhR43Am+oIVdKHqNQMo7ZcZgu6xxJh/TKgg71FPTlMJvZ7oGkQy9oBcyLAqMZcBwD1UJw==" saltValue="fiA1/WrCR0TVKTAiow0QbQ==" spinCount="100000" sheet="1" objects="1" scenarios="1" selectLockedCells="1"/>
  <protectedRanges>
    <protectedRange sqref="W122:AX131 AM117:BJ130 AX117:BJ131 AM115:AZ116 AN139:AY139 AC54 B95:Q98 B113:V139 BO13:BO14 AI20 AK33 BO17 AH13:AH14 AH17:AI17 AA33 W113:Z121 AT48:BJ48 Z45:AJ45 B90:Q92 BK69:BK71 FM21:FT25 K67:AM68 B49:R53 AM11:AU12 AV25:BG27 AO8:AW9 AF15:AS16 AF14 AI14 AF7 AH20:AH21 AF22:AN23 AZ8:BC9 BH28:BJ30 BG29:BG30 B30:AK30 AK43:AT45 BK81:BK139 BK33:BK59 BH55:BJ58 B58:I58 BL34:BL37 CP67:CR172 B72:BG72 V70:AM71 AI81:BJ82 K66:V66 Z81:AH81 W81:Y82 K84:V85 K81:V81 AL84:BF85 BG81:BJ83 AJ73:BG75 A77:A139 BH67:BK67 BF13:BF17 BN53:BN55 A56:A75 B69:BJ69 B70:S71 B66:J68 X66:BG66 AA28:AA29 AF36 FU12:FV25 EW21:FL27 AO49:BD50 FW1:FY25 BH42:BJ45 AN132:AY134 EW12:FT18 GS28:XFD59 FD47:FG49 B73:H75 GH28:GR49 GB28:GG30 ER12:EV27 EL1:EQ27 ER1:FV9 FL33:FQ44 FX33:GG49 FH48:FW49 FR33:FW45 FA32:FK44 AD49:AE50 FD52:GR59 C55:BG57 ES47:FC59 CQ30:CR32 CP55:CP56 AP67:BG68 BL53:BL55 BF6:BF7 A1 AE6:AE7 AA90:AJ121 AH90:AJ130 BC90:BG114 AK107:AL130 AK90:BB99 AM107:BB114 BM54:BM55 BO118 BO54:BO55 CQ52:CQ56 CS48:CV49 EJ45:ER62 W132:AM139 AZ132:BJ139 BG42 BF10 BF20:BF24 AG6:AH7 BL39:BL47 T78 AD52:BG54 V76:V77 W76:BG78 AB79:AD80 AF79:BG80 AE80 ES60:XFD151 AK86:BB86 BH84:BJ114 AX84:BG86 W84:AK86 R90:Z98 B86:V86 BH74:BK78 BK1:BK30 B8:AC27 C6:AC7 CR52:CR61 CP57:CQ58 EG1:EI4 BM35:BO38 BL33:BO33 T80 AQ40:AT41 CQ47:CR51 AU40:AV41 AP70:BG71 BL2:BM10 BL28:BM29 BN30 BN11:BO11 BO70:BO71 A6:A54 EJ1:EK31 FZ1:XFD27 B77 B2:B3 B5 BP31:BQ47 B59:BG65 B31:Z32 DE53:DI58 BR121:BY142 AF40:AP41 S34:AL35 AU34:BD35 CS62:DI62 CW29:DI29 CW58:DD58 CW47:DI49 AU37:BD38 Q37:Z38 B43:Y47 N39:AK39 B40:Z41 B42:AR42 CS1:EF3 CS78:ER151 AI46:BD47 AU43:BD44 CO68:CO69 CO120:CO172 AH48:AJ48 B48:AF48 B54:Y54 BZ121:CN172 AA51:BJ51 C76:S78 U76:U78 T76:T77 N79:S80 U79:U80 A2:A4 C1:I5 K1:BJ5 J2:J5" name="範囲11"/>
    <protectedRange sqref="AW136:AW138" name="均等割額"/>
    <protectedRange sqref="CG191:CR191 CG189:CR189" name="期別税額"/>
    <protectedRange sqref="BA186:BA188" name="区分別全体税額"/>
    <protectedRange sqref="S186:AH188" name="区分別所得割額"/>
    <protectedRange sqref="BD183" name="発送日"/>
    <protectedRange sqref="S181 S183" name="文書番号"/>
    <protectedRange sqref="S166:U168 V167:AH168" name="開始納期"/>
    <protectedRange sqref="S154:AQ160" name="加入月数"/>
    <protectedRange sqref="S150" name="世帯軽減割合"/>
    <protectedRange sqref="S148:S149" name="世帯保険税額"/>
  </protectedRanges>
  <mergeCells count="230">
    <mergeCell ref="B78:M80"/>
    <mergeCell ref="N78:S80"/>
    <mergeCell ref="V78:AD80"/>
    <mergeCell ref="AE78:BG80"/>
    <mergeCell ref="T78:U80"/>
    <mergeCell ref="AJ73:AU74"/>
    <mergeCell ref="AV73:BG74"/>
    <mergeCell ref="B74:J74"/>
    <mergeCell ref="M74:U74"/>
    <mergeCell ref="X74:AF74"/>
    <mergeCell ref="A75:BG76"/>
    <mergeCell ref="B73:J73"/>
    <mergeCell ref="K73:L74"/>
    <mergeCell ref="M73:U73"/>
    <mergeCell ref="V73:W74"/>
    <mergeCell ref="X73:AF73"/>
    <mergeCell ref="AG73:AI74"/>
    <mergeCell ref="AY67:BG68"/>
    <mergeCell ref="B70:J71"/>
    <mergeCell ref="K70:S71"/>
    <mergeCell ref="T70:U71"/>
    <mergeCell ref="V70:AD71"/>
    <mergeCell ref="AE70:AM71"/>
    <mergeCell ref="AN70:AO71"/>
    <mergeCell ref="AP70:AX71"/>
    <mergeCell ref="AY70:BG71"/>
    <mergeCell ref="B67:J68"/>
    <mergeCell ref="K67:S68"/>
    <mergeCell ref="T67:U68"/>
    <mergeCell ref="V67:AD68"/>
    <mergeCell ref="AE67:AM68"/>
    <mergeCell ref="AP67:AX68"/>
    <mergeCell ref="B64:G65"/>
    <mergeCell ref="H64:N65"/>
    <mergeCell ref="O64:V65"/>
    <mergeCell ref="W64:AD65"/>
    <mergeCell ref="AE64:AL65"/>
    <mergeCell ref="AM64:AS65"/>
    <mergeCell ref="AT64:AZ65"/>
    <mergeCell ref="BA64:BG65"/>
    <mergeCell ref="B62:G63"/>
    <mergeCell ref="H62:N63"/>
    <mergeCell ref="O62:V63"/>
    <mergeCell ref="W62:AD63"/>
    <mergeCell ref="AE62:AL63"/>
    <mergeCell ref="AM62:AS63"/>
    <mergeCell ref="B60:G61"/>
    <mergeCell ref="H60:N61"/>
    <mergeCell ref="O60:V61"/>
    <mergeCell ref="W60:AD61"/>
    <mergeCell ref="AE60:AL61"/>
    <mergeCell ref="AM60:AS61"/>
    <mergeCell ref="AT60:AZ61"/>
    <mergeCell ref="BA60:BG61"/>
    <mergeCell ref="AT62:AZ63"/>
    <mergeCell ref="BA62:BG63"/>
    <mergeCell ref="BN53:BO53"/>
    <mergeCell ref="A54:BG55"/>
    <mergeCell ref="M58:BG58"/>
    <mergeCell ref="B59:G59"/>
    <mergeCell ref="H59:N59"/>
    <mergeCell ref="O59:V59"/>
    <mergeCell ref="W59:AD59"/>
    <mergeCell ref="AE59:AL59"/>
    <mergeCell ref="AM59:AS59"/>
    <mergeCell ref="AT59:AZ59"/>
    <mergeCell ref="B52:H53"/>
    <mergeCell ref="I52:P53"/>
    <mergeCell ref="AA52:AC53"/>
    <mergeCell ref="AJ52:AU53"/>
    <mergeCell ref="AV52:BG53"/>
    <mergeCell ref="BL53:BM53"/>
    <mergeCell ref="BA59:BG59"/>
    <mergeCell ref="S52:Z53"/>
    <mergeCell ref="Q52:R53"/>
    <mergeCell ref="BQ47:BQ51"/>
    <mergeCell ref="B49:H50"/>
    <mergeCell ref="I49:P50"/>
    <mergeCell ref="AA49:AC50"/>
    <mergeCell ref="AF49:AN50"/>
    <mergeCell ref="AO49:AT50"/>
    <mergeCell ref="AU49:AV50"/>
    <mergeCell ref="AW49:BD50"/>
    <mergeCell ref="BE49:BG50"/>
    <mergeCell ref="AW46:BD47"/>
    <mergeCell ref="BE46:BG47"/>
    <mergeCell ref="BM46:BO46"/>
    <mergeCell ref="BL47:BL51"/>
    <mergeCell ref="BM47:BO51"/>
    <mergeCell ref="BP47:BP51"/>
    <mergeCell ref="S49:Z50"/>
    <mergeCell ref="Q49:R50"/>
    <mergeCell ref="AO44:AT44"/>
    <mergeCell ref="BM44:BO44"/>
    <mergeCell ref="N45:AN45"/>
    <mergeCell ref="AO45:AT45"/>
    <mergeCell ref="BM45:BO45"/>
    <mergeCell ref="B46:M47"/>
    <mergeCell ref="N46:Y47"/>
    <mergeCell ref="Z46:AH47"/>
    <mergeCell ref="AI46:AT47"/>
    <mergeCell ref="AU46:AV47"/>
    <mergeCell ref="BL42:BL46"/>
    <mergeCell ref="BM42:BO42"/>
    <mergeCell ref="B43:M45"/>
    <mergeCell ref="N43:AN43"/>
    <mergeCell ref="AO43:AT43"/>
    <mergeCell ref="AU43:AV44"/>
    <mergeCell ref="AW43:BD44"/>
    <mergeCell ref="BE43:BG44"/>
    <mergeCell ref="BM43:BO43"/>
    <mergeCell ref="N44:AN44"/>
    <mergeCell ref="B40:H41"/>
    <mergeCell ref="I40:P41"/>
    <mergeCell ref="Q40:R41"/>
    <mergeCell ref="S40:Z41"/>
    <mergeCell ref="AA40:AC41"/>
    <mergeCell ref="BM40:BO40"/>
    <mergeCell ref="BM41:BO41"/>
    <mergeCell ref="AU40:AV41"/>
    <mergeCell ref="AW40:BD41"/>
    <mergeCell ref="BE40:BG41"/>
    <mergeCell ref="AF40:AN41"/>
    <mergeCell ref="AO40:AT41"/>
    <mergeCell ref="BQ37:BQ38"/>
    <mergeCell ref="BM38:BO38"/>
    <mergeCell ref="BL39:BL41"/>
    <mergeCell ref="BM39:BO39"/>
    <mergeCell ref="S37:Z38"/>
    <mergeCell ref="AA37:AC38"/>
    <mergeCell ref="AF37:AN38"/>
    <mergeCell ref="AO37:AT38"/>
    <mergeCell ref="AU37:AV38"/>
    <mergeCell ref="AW37:BD38"/>
    <mergeCell ref="BL33:BN33"/>
    <mergeCell ref="B34:M34"/>
    <mergeCell ref="N34:R34"/>
    <mergeCell ref="S34:T35"/>
    <mergeCell ref="U34:AC35"/>
    <mergeCell ref="AD34:AE35"/>
    <mergeCell ref="AF34:AL35"/>
    <mergeCell ref="AU34:AV35"/>
    <mergeCell ref="AW34:BD35"/>
    <mergeCell ref="BE34:BG35"/>
    <mergeCell ref="BM34:BO34"/>
    <mergeCell ref="B35:M35"/>
    <mergeCell ref="N35:R35"/>
    <mergeCell ref="BL35:BL38"/>
    <mergeCell ref="BM35:BO35"/>
    <mergeCell ref="BM36:BO36"/>
    <mergeCell ref="B37:J38"/>
    <mergeCell ref="K37:P38"/>
    <mergeCell ref="Q37:R38"/>
    <mergeCell ref="BE37:BG38"/>
    <mergeCell ref="BM37:BO37"/>
    <mergeCell ref="AM34:AT35"/>
    <mergeCell ref="AV25:BG26"/>
    <mergeCell ref="BM25:BO25"/>
    <mergeCell ref="B31:H32"/>
    <mergeCell ref="I31:P32"/>
    <mergeCell ref="Q31:R32"/>
    <mergeCell ref="S31:Z32"/>
    <mergeCell ref="AA31:AC32"/>
    <mergeCell ref="B25:G26"/>
    <mergeCell ref="H25:K26"/>
    <mergeCell ref="L25:T26"/>
    <mergeCell ref="U25:AC26"/>
    <mergeCell ref="AK25:AL26"/>
    <mergeCell ref="AM25:AU26"/>
    <mergeCell ref="L23:T24"/>
    <mergeCell ref="U23:AC24"/>
    <mergeCell ref="AF23:AQ23"/>
    <mergeCell ref="AT23:BE23"/>
    <mergeCell ref="BM23:BO23"/>
    <mergeCell ref="BM24:BO24"/>
    <mergeCell ref="B21:G22"/>
    <mergeCell ref="H21:K22"/>
    <mergeCell ref="L21:T22"/>
    <mergeCell ref="U21:AC22"/>
    <mergeCell ref="BL21:BL22"/>
    <mergeCell ref="AF22:AQ22"/>
    <mergeCell ref="AR22:AS23"/>
    <mergeCell ref="AT22:BE22"/>
    <mergeCell ref="B23:G24"/>
    <mergeCell ref="H23:K24"/>
    <mergeCell ref="AV18:BG19"/>
    <mergeCell ref="B19:G20"/>
    <mergeCell ref="H19:K20"/>
    <mergeCell ref="L19:T20"/>
    <mergeCell ref="U19:AC20"/>
    <mergeCell ref="BL19:BL20"/>
    <mergeCell ref="AO15:AT16"/>
    <mergeCell ref="B17:G18"/>
    <mergeCell ref="H17:K18"/>
    <mergeCell ref="L17:T18"/>
    <mergeCell ref="U17:AC18"/>
    <mergeCell ref="AK18:AL19"/>
    <mergeCell ref="AM18:AU19"/>
    <mergeCell ref="AV11:BG12"/>
    <mergeCell ref="B13:G14"/>
    <mergeCell ref="H13:K14"/>
    <mergeCell ref="L13:T14"/>
    <mergeCell ref="U13:AC14"/>
    <mergeCell ref="B15:G16"/>
    <mergeCell ref="H15:K16"/>
    <mergeCell ref="L15:T16"/>
    <mergeCell ref="U15:AC16"/>
    <mergeCell ref="AF15:AN16"/>
    <mergeCell ref="B11:G12"/>
    <mergeCell ref="H11:K12"/>
    <mergeCell ref="L11:T12"/>
    <mergeCell ref="U11:AC12"/>
    <mergeCell ref="AK11:AL12"/>
    <mergeCell ref="AM11:AU12"/>
    <mergeCell ref="A1:BH2"/>
    <mergeCell ref="AO8:AW9"/>
    <mergeCell ref="AX8:AY9"/>
    <mergeCell ref="AZ8:BC9"/>
    <mergeCell ref="BD8:BF9"/>
    <mergeCell ref="B9:G10"/>
    <mergeCell ref="H9:K10"/>
    <mergeCell ref="L9:T10"/>
    <mergeCell ref="U9:AC10"/>
    <mergeCell ref="A3:BH3"/>
    <mergeCell ref="A4:BG5"/>
    <mergeCell ref="B8:G8"/>
    <mergeCell ref="H8:K8"/>
    <mergeCell ref="L8:T8"/>
    <mergeCell ref="U8:AC8"/>
    <mergeCell ref="AF8:AN9"/>
  </mergeCells>
  <phoneticPr fontId="1"/>
  <conditionalFormatting sqref="Z46:AT47">
    <cfRule type="expression" dxfId="4" priority="5">
      <formula>AND(OR($AO$43&gt;0,$AO$45&gt;0),$N$46="介護人を雇っている")</formula>
    </cfRule>
  </conditionalFormatting>
  <conditionalFormatting sqref="Z46">
    <cfRule type="expression" dxfId="3" priority="4">
      <formula>AND(OR($AO$43&gt;0,$AO$45&gt;0),$N$46="介護人を雇っている")</formula>
    </cfRule>
  </conditionalFormatting>
  <conditionalFormatting sqref="B46:Y47">
    <cfRule type="expression" dxfId="2" priority="3">
      <formula>OR($AO$43&gt;0,$AO$45&gt;0)</formula>
    </cfRule>
  </conditionalFormatting>
  <conditionalFormatting sqref="B46">
    <cfRule type="expression" dxfId="1" priority="2">
      <formula>OR($AO$43&gt;0,$AO$45&gt;0)</formula>
    </cfRule>
  </conditionalFormatting>
  <conditionalFormatting sqref="AU46:BG47">
    <cfRule type="expression" dxfId="0" priority="6">
      <formula>AND($AO$43=0,$AO$45=0)</formula>
    </cfRule>
  </conditionalFormatting>
  <dataValidations count="6">
    <dataValidation type="list" allowBlank="1" showInputMessage="1" showErrorMessage="1" sqref="B60:G65">
      <formula1>"就労収入,その他"</formula1>
    </dataValidation>
    <dataValidation type="whole" imeMode="halfAlpha" operator="greaterThanOrEqual" allowBlank="1" showInputMessage="1" showErrorMessage="1" error="数字のみを入力してください。" sqref="AO37:AT38 K37:P38">
      <formula1>0</formula1>
    </dataValidation>
    <dataValidation type="whole" imeMode="halfAlpha" operator="greaterThanOrEqual" allowBlank="1" showInputMessage="1" showErrorMessage="1" sqref="I31:P32 I52:P53 I49:P50 AO40:AT41">
      <formula1>0</formula1>
    </dataValidation>
    <dataValidation type="list" allowBlank="1" showInputMessage="1" showErrorMessage="1" sqref="N46:Y47">
      <formula1>"なし,世帯員が介護する,介護人を雇っている"</formula1>
    </dataValidation>
    <dataValidation type="whole" imeMode="halfAlpha" operator="greaterThanOrEqual" allowBlank="1" showInputMessage="1" showErrorMessage="1" error="数字のみ入力してください。" sqref="N34:R35">
      <formula1>0</formula1>
    </dataValidation>
    <dataValidation type="list" allowBlank="1" showInputMessage="1" showErrorMessage="1" sqref="I40:P41">
      <formula1>$BM$35:$BM$38</formula1>
    </dataValidation>
  </dataValidations>
  <pageMargins left="0.70866141732283472" right="0.70866141732283472" top="0.35433070866141736" bottom="0.35433070866141736" header="0.31496062992125984" footer="0.31496062992125984"/>
  <pageSetup paperSize="9" scale="79" fitToWidth="0" orientation="portrait" r:id="rId1"/>
  <rowBreaks count="1" manualBreakCount="1">
    <brk id="155" max="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112</vt:i4>
      </vt:variant>
    </vt:vector>
  </HeadingPairs>
  <TitlesOfParts>
    <vt:vector size="113" baseType="lpstr">
      <vt:lpstr>生活減免要否判定シート(HP掲載版) </vt:lpstr>
      <vt:lpstr>'生活減免要否判定シート(HP掲載版) '!Print_Area</vt:lpstr>
      <vt:lpstr>'生活減免要否判定シート(HP掲載版) '!医療費の月額</vt:lpstr>
      <vt:lpstr>'生活減免要否判定シート(HP掲載版) '!家賃・地代の月額</vt:lpstr>
      <vt:lpstr>'生活減免要否判定シート(HP掲載版) '!介護の有無</vt:lpstr>
      <vt:lpstr>'生活減免要否判定シート(HP掲載版) '!介護費用</vt:lpstr>
      <vt:lpstr>'生活減免要否判定シート(HP掲載版) '!基準額合計</vt:lpstr>
      <vt:lpstr>'生活減免要否判定シート(HP掲載版) '!基準生活費</vt:lpstr>
      <vt:lpstr>'生活減免要否判定シート(HP掲載版) '!基準生活費の額</vt:lpstr>
      <vt:lpstr>'生活減免要否判定シート(HP掲載版) '!基礎控除額1</vt:lpstr>
      <vt:lpstr>'生活減免要否判定シート(HP掲載版) '!基礎控除額2</vt:lpstr>
      <vt:lpstr>'生活減免要否判定シート(HP掲載版) '!基礎控除額3</vt:lpstr>
      <vt:lpstr>'生活減免要否判定シート(HP掲載版) '!義務教育就学児</vt:lpstr>
      <vt:lpstr>'生活減免要否判定シート(HP掲載版) '!教育費その他</vt:lpstr>
      <vt:lpstr>'生活減免要否判定シート(HP掲載版) '!教育費加算額</vt:lpstr>
      <vt:lpstr>'生活減免要否判定シート(HP掲載版) '!教育費基準額</vt:lpstr>
      <vt:lpstr>'生活減免要否判定シート(HP掲載版) '!金額1月前1</vt:lpstr>
      <vt:lpstr>'生活減免要否判定シート(HP掲載版) '!金額1月前2</vt:lpstr>
      <vt:lpstr>'生活減免要否判定シート(HP掲載版) '!金額1月前3</vt:lpstr>
      <vt:lpstr>'生活減免要否判定シート(HP掲載版) '!金額2月前1</vt:lpstr>
      <vt:lpstr>'生活減免要否判定シート(HP掲載版) '!金額2月前2</vt:lpstr>
      <vt:lpstr>'生活減免要否判定シート(HP掲載版) '!金額2月前3</vt:lpstr>
      <vt:lpstr>'生活減免要否判定シート(HP掲載版) '!金額3月前1</vt:lpstr>
      <vt:lpstr>'生活減免要否判定シート(HP掲載版) '!金額3月前2</vt:lpstr>
      <vt:lpstr>'生活減免要否判定シート(HP掲載版) '!金額3月前3</vt:lpstr>
      <vt:lpstr>'生活減免要否判定シート(HP掲載版) '!在宅患者加算額</vt:lpstr>
      <vt:lpstr>'生活減免要否判定シート(HP掲載版) '!在宅患者数</vt:lpstr>
      <vt:lpstr>'生活減免要否判定シート(HP掲載版) '!子どもの数</vt:lpstr>
      <vt:lpstr>'生活減免要否判定シート(HP掲載版) '!子どもの数18未満</vt:lpstr>
      <vt:lpstr>'生活減免要否判定シート(HP掲載版) '!児童養育加算額</vt:lpstr>
      <vt:lpstr>'生活減免要否判定シート(HP掲載版) '!実費1</vt:lpstr>
      <vt:lpstr>'生活減免要否判定シート(HP掲載版) '!実費2</vt:lpstr>
      <vt:lpstr>'生活減免要否判定シート(HP掲載版) '!実費3</vt:lpstr>
      <vt:lpstr>'生活減免要否判定シート(HP掲載版) '!収入の種類1</vt:lpstr>
      <vt:lpstr>'生活減免要否判定シート(HP掲載版) '!収入の種類2</vt:lpstr>
      <vt:lpstr>'生活減免要否判定シート(HP掲載版) '!収入の種類3</vt:lpstr>
      <vt:lpstr>'生活減免要否判定シート(HP掲載版) '!収入額</vt:lpstr>
      <vt:lpstr>'生活減免要否判定シート(HP掲載版) '!収入率</vt:lpstr>
      <vt:lpstr>'生活減免要否判定シート(HP掲載版) '!就労収入金額群</vt:lpstr>
      <vt:lpstr>'生活減免要否判定シート(HP掲載版) '!住宅費加算額</vt:lpstr>
      <vt:lpstr>'生活減免要否判定シート(HP掲載版) '!所持金合計額</vt:lpstr>
      <vt:lpstr>'生活減免要否判定シート(HP掲載版) '!所持現金</vt:lpstr>
      <vt:lpstr>'生活減免要否判定シート(HP掲載版) '!小学校就学児数</vt:lpstr>
      <vt:lpstr>'生活減免要否判定シート(HP掲載版) '!障害者加算額</vt:lpstr>
      <vt:lpstr>'生活減免要否判定シート(HP掲載版) '!障害者加算額2</vt:lpstr>
      <vt:lpstr>'生活減免要否判定シート(HP掲載版) '!障害者加算額A</vt:lpstr>
      <vt:lpstr>'生活減免要否判定シート(HP掲載版) '!障害者加算額D</vt:lpstr>
      <vt:lpstr>'生活減免要否判定シート(HP掲載版) '!障害者加算額E</vt:lpstr>
      <vt:lpstr>'生活減免要否判定シート(HP掲載版) '!障害者加算区分B</vt:lpstr>
      <vt:lpstr>'生活減免要否判定シート(HP掲載版) '!障害者加算区分C</vt:lpstr>
      <vt:lpstr>'生活減免要否判定シート(HP掲載版) '!障害者加算区分D</vt:lpstr>
      <vt:lpstr>'生活減免要否判定シート(HP掲載版) '!障害者加算区分E</vt:lpstr>
      <vt:lpstr>'生活減免要否判定シート(HP掲載版) '!障害者人数A</vt:lpstr>
      <vt:lpstr>'生活減免要否判定シート(HP掲載版) '!障害者人数B</vt:lpstr>
      <vt:lpstr>'生活減免要否判定シート(HP掲載版) '!障害者人数C</vt:lpstr>
      <vt:lpstr>'生活減免要否判定シート(HP掲載版) '!人数0から2歳</vt:lpstr>
      <vt:lpstr>'生活減免要否判定シート(HP掲載版) '!人数0から5歳</vt:lpstr>
      <vt:lpstr>'生活減免要否判定シート(HP掲載版) '!人数6から11歳</vt:lpstr>
      <vt:lpstr>'生活減免要否判定シート(HP掲載版) '!人数合計</vt:lpstr>
      <vt:lpstr>'生活減免要否判定シート(HP掲載版) '!世帯の人数</vt:lpstr>
      <vt:lpstr>'生活減免要否判定シート(HP掲載版) '!生活基準額①</vt:lpstr>
      <vt:lpstr>'生活減免要否判定シート(HP掲載版) '!生活基準額②</vt:lpstr>
      <vt:lpstr>'生活減免要否判定シート(HP掲載版) '!生活基準表の合計額</vt:lpstr>
      <vt:lpstr>'生活減免要否判定シート(HP掲載版) '!第1基準表</vt:lpstr>
      <vt:lpstr>'生活減免要否判定シート(HP掲載版) '!第1世帯構成人数</vt:lpstr>
      <vt:lpstr>'生活減免要否判定シート(HP掲載版) '!第1生活基準表逓減率</vt:lpstr>
      <vt:lpstr>'生活減免要否判定シート(HP掲載版) '!第1年齢区分群</vt:lpstr>
      <vt:lpstr>'生活減免要否判定シート(HP掲載版) '!第2基準表</vt:lpstr>
      <vt:lpstr>'生活減免要否判定シート(HP掲載版) '!第2五人以降加算額</vt:lpstr>
      <vt:lpstr>'生活減免要否判定シート(HP掲載版) '!第2五人以降冬季加算額</vt:lpstr>
      <vt:lpstr>'生活減免要否判定シート(HP掲載版) '!第2世帯構成人数</vt:lpstr>
      <vt:lpstr>'生活減免要否判定シート(HP掲載版) '!第3基準額1</vt:lpstr>
      <vt:lpstr>'生活減免要否判定シート(HP掲載版) '!第3基準額2</vt:lpstr>
      <vt:lpstr>'生活減免要否判定シート(HP掲載版) '!第4基準表</vt:lpstr>
      <vt:lpstr>'生活減免要否判定シート(HP掲載版) '!第4限度額1</vt:lpstr>
      <vt:lpstr>'生活減免要否判定シート(HP掲載版) '!第4限度額2</vt:lpstr>
      <vt:lpstr>'生活減免要否判定シート(HP掲載版) '!第4世帯人数</vt:lpstr>
      <vt:lpstr>'生活減免要否判定シート(HP掲載版) '!第4世帯人数2</vt:lpstr>
      <vt:lpstr>'生活減免要否判定シート(HP掲載版) '!第5日用品費</vt:lpstr>
      <vt:lpstr>'生活減免要否判定シート(HP掲載版) '!第5日用品費冬季加算</vt:lpstr>
      <vt:lpstr>'生活減免要否判定シート(HP掲載版) '!第6の1在宅患者加算額</vt:lpstr>
      <vt:lpstr>'生活減免要否判定シート(HP掲載版) '!第6の2_3歳未満養育加算</vt:lpstr>
      <vt:lpstr>'生活減免要否判定シート(HP掲載版) '!第6の2第3子以降小学校修了前養育加算</vt:lpstr>
      <vt:lpstr>'生活減免要否判定シート(HP掲載版) '!第6の2第3子以降中学校修了前養育加算</vt:lpstr>
      <vt:lpstr>'生活減免要否判定シート(HP掲載版) '!第6の2中学校修了前養育加算</vt:lpstr>
      <vt:lpstr>'生活減免要否判定シート(HP掲載版) '!第7の2基礎控除額表</vt:lpstr>
      <vt:lpstr>'生活減免要否判定シート(HP掲載版) '!中学校就学児数</vt:lpstr>
      <vt:lpstr>'生活減免要否判定シート(HP掲載版) '!直近3カ月の収入1</vt:lpstr>
      <vt:lpstr>'生活減免要否判定シート(HP掲載版) '!直近3カ月の収入2</vt:lpstr>
      <vt:lpstr>'生活減免要否判定シート(HP掲載版) '!直近3カ月の収入3</vt:lpstr>
      <vt:lpstr>'生活減免要否判定シート(HP掲載版) '!直近の受給日</vt:lpstr>
      <vt:lpstr>'生活減免要否判定シート(HP掲載版) '!直近の収入日1</vt:lpstr>
      <vt:lpstr>'生活減免要否判定シート(HP掲載版) '!直近の収入日2</vt:lpstr>
      <vt:lpstr>'生活減免要否判定シート(HP掲載版) '!直近の収入日3</vt:lpstr>
      <vt:lpstr>'生活減免要否判定シート(HP掲載版) '!直近の年金受給額</vt:lpstr>
      <vt:lpstr>'生活減免要否判定シート(HP掲載版) '!定期収入合計額</vt:lpstr>
      <vt:lpstr>'生活減免要否判定シート(HP掲載版) '!定期収入残額</vt:lpstr>
      <vt:lpstr>'生活減免要否判定シート(HP掲載版) '!逓減率</vt:lpstr>
      <vt:lpstr>'生活減免要否判定シート(HP掲載版) '!入院加算額</vt:lpstr>
      <vt:lpstr>'生活減免要否判定シート(HP掲載版) '!入院日数</vt:lpstr>
      <vt:lpstr>'生活減免要否判定シート(HP掲載版) '!妊産婦加算額</vt:lpstr>
      <vt:lpstr>'生活減免要否判定シート(HP掲載版) '!妊産婦加算区分</vt:lpstr>
      <vt:lpstr>'生活減免要否判定シート(HP掲載版) '!妊産婦加算表</vt:lpstr>
      <vt:lpstr>'生活減免要否判定シート(HP掲載版) '!妊娠・産後の期間</vt:lpstr>
      <vt:lpstr>'生活減免要否判定シート(HP掲載版) '!平均額1</vt:lpstr>
      <vt:lpstr>'生活減免要否判定シート(HP掲載版) '!平均額2</vt:lpstr>
      <vt:lpstr>'生活減免要否判定シート(HP掲載版) '!平均額3</vt:lpstr>
      <vt:lpstr>'生活減免要否判定シート(HP掲載版) '!保険税の月額</vt:lpstr>
      <vt:lpstr>'生活減免要否判定シート(HP掲載版) '!母子加算1</vt:lpstr>
      <vt:lpstr>'生活減免要否判定シート(HP掲載版) '!母子加算2</vt:lpstr>
      <vt:lpstr>'生活減免要否判定シート(HP掲載版) '!母子加算3</vt:lpstr>
      <vt:lpstr>'生活減免要否判定シート(HP掲載版) '!母子加算額</vt:lpstr>
      <vt:lpstr>'生活減免要否判定シート(HP掲載版) '!預貯金等の額</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加島 悠地</dc:creator>
  <cp:lastModifiedBy>国立市健康増進課国民健康保険係</cp:lastModifiedBy>
  <cp:lastPrinted>2022-01-14T02:47:29Z</cp:lastPrinted>
  <dcterms:created xsi:type="dcterms:W3CDTF">2017-12-18T00:14:37Z</dcterms:created>
  <dcterms:modified xsi:type="dcterms:W3CDTF">2022-04-01T13:01:32Z</dcterms:modified>
</cp:coreProperties>
</file>